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6b9742f51a2107f0/"/>
    </mc:Choice>
  </mc:AlternateContent>
  <xr:revisionPtr revIDLastSave="0" documentId="8_{3D127310-E342-4B08-B5A4-6B3D08735FE5}" xr6:coauthVersionLast="47" xr6:coauthVersionMax="47" xr10:uidLastSave="{00000000-0000-0000-0000-000000000000}"/>
  <bookViews>
    <workbookView xWindow="3098" yWindow="3098" windowWidth="16200" windowHeight="9307" xr2:uid="{00000000-000D-0000-FFFF-FFFF00000000}"/>
  </bookViews>
  <sheets>
    <sheet name="Profit and Lo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1" i="1" l="1"/>
  <c r="F151" i="1"/>
  <c r="I150" i="1"/>
  <c r="F150" i="1"/>
  <c r="J149" i="1"/>
  <c r="I149" i="1"/>
  <c r="H149" i="1"/>
  <c r="G149" i="1"/>
  <c r="F149" i="1"/>
  <c r="E149" i="1"/>
  <c r="D149" i="1"/>
  <c r="I148" i="1"/>
  <c r="F148" i="1"/>
  <c r="I147" i="1"/>
  <c r="F147" i="1"/>
  <c r="I146" i="1"/>
  <c r="F146" i="1"/>
  <c r="I145" i="1"/>
  <c r="F145" i="1"/>
  <c r="J143" i="1"/>
  <c r="H143" i="1"/>
  <c r="G143" i="1"/>
  <c r="I143" i="1" s="1"/>
  <c r="E143" i="1"/>
  <c r="D143" i="1"/>
  <c r="F143" i="1" s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J130" i="1"/>
  <c r="H130" i="1"/>
  <c r="G130" i="1"/>
  <c r="I130" i="1" s="1"/>
  <c r="E130" i="1"/>
  <c r="D130" i="1"/>
  <c r="F130" i="1" s="1"/>
  <c r="I129" i="1"/>
  <c r="F129" i="1"/>
  <c r="I128" i="1"/>
  <c r="F128" i="1"/>
  <c r="I127" i="1"/>
  <c r="F127" i="1"/>
  <c r="J125" i="1"/>
  <c r="G125" i="1"/>
  <c r="I125" i="1" s="1"/>
  <c r="E125" i="1"/>
  <c r="J124" i="1"/>
  <c r="I124" i="1"/>
  <c r="H124" i="1"/>
  <c r="G124" i="1"/>
  <c r="F124" i="1"/>
  <c r="E124" i="1"/>
  <c r="D124" i="1"/>
  <c r="I123" i="1"/>
  <c r="F123" i="1"/>
  <c r="I122" i="1"/>
  <c r="F122" i="1"/>
  <c r="J120" i="1"/>
  <c r="I120" i="1"/>
  <c r="H120" i="1"/>
  <c r="H125" i="1" s="1"/>
  <c r="G120" i="1"/>
  <c r="E120" i="1"/>
  <c r="D120" i="1"/>
  <c r="D125" i="1" s="1"/>
  <c r="F125" i="1" s="1"/>
  <c r="I119" i="1"/>
  <c r="F119" i="1"/>
  <c r="I118" i="1"/>
  <c r="F118" i="1"/>
  <c r="I117" i="1"/>
  <c r="F117" i="1"/>
  <c r="I116" i="1"/>
  <c r="F116" i="1"/>
  <c r="J113" i="1"/>
  <c r="H113" i="1"/>
  <c r="G113" i="1"/>
  <c r="I113" i="1" s="1"/>
  <c r="F113" i="1"/>
  <c r="E113" i="1"/>
  <c r="D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I98" i="1"/>
  <c r="F98" i="1"/>
  <c r="I97" i="1"/>
  <c r="F97" i="1"/>
  <c r="I96" i="1"/>
  <c r="F96" i="1"/>
  <c r="J94" i="1"/>
  <c r="I94" i="1"/>
  <c r="H94" i="1"/>
  <c r="G94" i="1"/>
  <c r="E94" i="1"/>
  <c r="D94" i="1"/>
  <c r="F94" i="1" s="1"/>
  <c r="I93" i="1"/>
  <c r="F93" i="1"/>
  <c r="I92" i="1"/>
  <c r="F92" i="1"/>
  <c r="I91" i="1"/>
  <c r="F91" i="1"/>
  <c r="I90" i="1"/>
  <c r="F90" i="1"/>
  <c r="I89" i="1"/>
  <c r="F89" i="1"/>
  <c r="J86" i="1"/>
  <c r="I86" i="1"/>
  <c r="H86" i="1"/>
  <c r="G86" i="1"/>
  <c r="E86" i="1"/>
  <c r="D86" i="1"/>
  <c r="F86" i="1" s="1"/>
  <c r="I85" i="1"/>
  <c r="F85" i="1"/>
  <c r="I84" i="1"/>
  <c r="F84" i="1"/>
  <c r="I83" i="1"/>
  <c r="F83" i="1"/>
  <c r="I82" i="1"/>
  <c r="F82" i="1"/>
  <c r="I81" i="1"/>
  <c r="F81" i="1"/>
  <c r="J79" i="1"/>
  <c r="J87" i="1" s="1"/>
  <c r="H79" i="1"/>
  <c r="H87" i="1" s="1"/>
  <c r="G79" i="1"/>
  <c r="G87" i="1" s="1"/>
  <c r="I87" i="1" s="1"/>
  <c r="E79" i="1"/>
  <c r="E87" i="1" s="1"/>
  <c r="D79" i="1"/>
  <c r="F79" i="1" s="1"/>
  <c r="I78" i="1"/>
  <c r="F78" i="1"/>
  <c r="I77" i="1"/>
  <c r="F77" i="1"/>
  <c r="J74" i="1"/>
  <c r="H74" i="1"/>
  <c r="G74" i="1"/>
  <c r="I74" i="1" s="1"/>
  <c r="E74" i="1"/>
  <c r="D74" i="1"/>
  <c r="F74" i="1" s="1"/>
  <c r="I73" i="1"/>
  <c r="F73" i="1"/>
  <c r="I72" i="1"/>
  <c r="F72" i="1"/>
  <c r="I71" i="1"/>
  <c r="F71" i="1"/>
  <c r="I70" i="1"/>
  <c r="F70" i="1"/>
  <c r="I69" i="1"/>
  <c r="F69" i="1"/>
  <c r="D67" i="1"/>
  <c r="J66" i="1"/>
  <c r="H66" i="1"/>
  <c r="G66" i="1"/>
  <c r="I66" i="1" s="1"/>
  <c r="E66" i="1"/>
  <c r="D66" i="1"/>
  <c r="F66" i="1" s="1"/>
  <c r="I65" i="1"/>
  <c r="F65" i="1"/>
  <c r="I64" i="1"/>
  <c r="F64" i="1"/>
  <c r="I63" i="1"/>
  <c r="F63" i="1"/>
  <c r="I62" i="1"/>
  <c r="F62" i="1"/>
  <c r="I61" i="1"/>
  <c r="F61" i="1"/>
  <c r="I60" i="1"/>
  <c r="F60" i="1"/>
  <c r="J58" i="1"/>
  <c r="H58" i="1"/>
  <c r="H67" i="1" s="1"/>
  <c r="G58" i="1"/>
  <c r="I58" i="1" s="1"/>
  <c r="F58" i="1"/>
  <c r="E58" i="1"/>
  <c r="D58" i="1"/>
  <c r="I57" i="1"/>
  <c r="F57" i="1"/>
  <c r="I56" i="1"/>
  <c r="F56" i="1"/>
  <c r="I55" i="1"/>
  <c r="F55" i="1"/>
  <c r="I54" i="1"/>
  <c r="F54" i="1"/>
  <c r="J52" i="1"/>
  <c r="J67" i="1" s="1"/>
  <c r="J152" i="1" s="1"/>
  <c r="H52" i="1"/>
  <c r="G52" i="1"/>
  <c r="I52" i="1" s="1"/>
  <c r="E52" i="1"/>
  <c r="E67" i="1" s="1"/>
  <c r="D52" i="1"/>
  <c r="I51" i="1"/>
  <c r="F51" i="1"/>
  <c r="I50" i="1"/>
  <c r="F50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F39" i="1"/>
  <c r="I38" i="1"/>
  <c r="F38" i="1"/>
  <c r="J31" i="1"/>
  <c r="I31" i="1"/>
  <c r="H31" i="1"/>
  <c r="G31" i="1"/>
  <c r="F31" i="1"/>
  <c r="E31" i="1"/>
  <c r="D31" i="1"/>
  <c r="I30" i="1"/>
  <c r="F30" i="1"/>
  <c r="I29" i="1"/>
  <c r="F29" i="1"/>
  <c r="I28" i="1"/>
  <c r="F28" i="1"/>
  <c r="I27" i="1"/>
  <c r="F27" i="1"/>
  <c r="J25" i="1"/>
  <c r="I25" i="1"/>
  <c r="H25" i="1"/>
  <c r="G25" i="1"/>
  <c r="F25" i="1"/>
  <c r="E25" i="1"/>
  <c r="D25" i="1"/>
  <c r="I24" i="1"/>
  <c r="F24" i="1"/>
  <c r="I23" i="1"/>
  <c r="F23" i="1"/>
  <c r="J21" i="1"/>
  <c r="H21" i="1"/>
  <c r="I21" i="1" s="1"/>
  <c r="G21" i="1"/>
  <c r="F21" i="1"/>
  <c r="E21" i="1"/>
  <c r="D21" i="1"/>
  <c r="I20" i="1"/>
  <c r="F20" i="1"/>
  <c r="I19" i="1"/>
  <c r="F19" i="1"/>
  <c r="I18" i="1"/>
  <c r="F18" i="1"/>
  <c r="I17" i="1"/>
  <c r="F17" i="1"/>
  <c r="J15" i="1"/>
  <c r="J32" i="1" s="1"/>
  <c r="J34" i="1" s="1"/>
  <c r="H15" i="1"/>
  <c r="H32" i="1" s="1"/>
  <c r="H34" i="1" s="1"/>
  <c r="G15" i="1"/>
  <c r="I15" i="1" s="1"/>
  <c r="E15" i="1"/>
  <c r="E32" i="1" s="1"/>
  <c r="E34" i="1" s="1"/>
  <c r="D15" i="1"/>
  <c r="D32" i="1" s="1"/>
  <c r="I14" i="1"/>
  <c r="F14" i="1"/>
  <c r="I13" i="1"/>
  <c r="F13" i="1"/>
  <c r="I12" i="1"/>
  <c r="F12" i="1"/>
  <c r="I11" i="1"/>
  <c r="F11" i="1"/>
  <c r="I10" i="1"/>
  <c r="F10" i="1"/>
  <c r="I9" i="1"/>
  <c r="F9" i="1"/>
  <c r="J154" i="1" l="1"/>
  <c r="D34" i="1"/>
  <c r="F32" i="1"/>
  <c r="E152" i="1"/>
  <c r="E154" i="1" s="1"/>
  <c r="F67" i="1"/>
  <c r="H152" i="1"/>
  <c r="H154" i="1" s="1"/>
  <c r="F15" i="1"/>
  <c r="F52" i="1"/>
  <c r="I79" i="1"/>
  <c r="G67" i="1"/>
  <c r="G32" i="1"/>
  <c r="D87" i="1"/>
  <c r="F87" i="1" s="1"/>
  <c r="F120" i="1"/>
  <c r="I67" i="1" l="1"/>
  <c r="G152" i="1"/>
  <c r="I152" i="1" s="1"/>
  <c r="I32" i="1"/>
  <c r="G34" i="1"/>
  <c r="F34" i="1"/>
  <c r="D152" i="1"/>
  <c r="F152" i="1" s="1"/>
  <c r="D154" i="1" l="1"/>
  <c r="F154" i="1" s="1"/>
  <c r="G154" i="1"/>
  <c r="I154" i="1" s="1"/>
  <c r="I34" i="1"/>
</calcChain>
</file>

<file path=xl/sharedStrings.xml><?xml version="1.0" encoding="utf-8"?>
<sst xmlns="http://schemas.openxmlformats.org/spreadsheetml/2006/main" count="156" uniqueCount="155">
  <si>
    <t>Profit and Loss</t>
  </si>
  <si>
    <t>Headway Gippsland Inc</t>
  </si>
  <si>
    <t>For the month ended 31 July 2024</t>
  </si>
  <si>
    <t>Account</t>
  </si>
  <si>
    <t>Actual</t>
  </si>
  <si>
    <t>Budget</t>
  </si>
  <si>
    <t>Variance (%)</t>
  </si>
  <si>
    <t>YTD Actual</t>
  </si>
  <si>
    <t>YTD Budget</t>
  </si>
  <si>
    <t>2024/25 Budget</t>
  </si>
  <si>
    <t>Trading Income</t>
  </si>
  <si>
    <t>NDIS SERVICES</t>
  </si>
  <si>
    <t>3NDIS Services:NDIS Plan Man Fees</t>
  </si>
  <si>
    <t>3NDIS Services:NDIS Plan Man Set Up Fees</t>
  </si>
  <si>
    <t>3NDIS Services:NDIS Personal Services</t>
  </si>
  <si>
    <t>3NDIS Services NDIS Home Care</t>
  </si>
  <si>
    <t>3NDIS Services:NDIS SSG Income</t>
  </si>
  <si>
    <t>3NDIS Services:NDIS Support Co_Ord Fee</t>
  </si>
  <si>
    <t>Total NDIS SERVICES</t>
  </si>
  <si>
    <t>PARTICIPANT CONTRIBUTIONS</t>
  </si>
  <si>
    <t>Client Contributions:Client Contributions Latrobe</t>
  </si>
  <si>
    <t>Client Contributions:Client Contributions Trafalgar</t>
  </si>
  <si>
    <t>Client Contributions:Client Contributions Wonthaggi</t>
  </si>
  <si>
    <t>Client Contributions:Sponsorships/Fundraising</t>
  </si>
  <si>
    <t>Total PARTICIPANT CONTRIBUTIONS</t>
  </si>
  <si>
    <t>OTHER FUNDING</t>
  </si>
  <si>
    <t>Other Funding:Welshpool House Income</t>
  </si>
  <si>
    <t>Other Funding Workcover Reimb</t>
  </si>
  <si>
    <t>Total OTHER FUNDING</t>
  </si>
  <si>
    <t>OTHER INCOME</t>
  </si>
  <si>
    <t>Other income:Dividends</t>
  </si>
  <si>
    <t>Other income:Donations</t>
  </si>
  <si>
    <t>Other income:Interest</t>
  </si>
  <si>
    <t>Other income:Memberships</t>
  </si>
  <si>
    <t>Total OTHER INCOME</t>
  </si>
  <si>
    <t>Total Trading Income</t>
  </si>
  <si>
    <t>Gross Surplus</t>
  </si>
  <si>
    <t>Operating Expenses</t>
  </si>
  <si>
    <t>ADMINISTRATION</t>
  </si>
  <si>
    <t>Accounting/Bookkeeping</t>
  </si>
  <si>
    <t>Accounting Finance Contract</t>
  </si>
  <si>
    <t>Advertising &amp; Marketing:Advertising General</t>
  </si>
  <si>
    <t>Advertising &amp; Marketing:Marketing &amp; Communication</t>
  </si>
  <si>
    <t>Auditors:Auditors Financial</t>
  </si>
  <si>
    <t>Bank Fees &amp; Charges</t>
  </si>
  <si>
    <t>Legal Services</t>
  </si>
  <si>
    <t>Postage General</t>
  </si>
  <si>
    <t>Printing &amp; Stationery:Printing Stat Office Supplies</t>
  </si>
  <si>
    <t>Storage of Documents</t>
  </si>
  <si>
    <t>Subscriptions/Memberships</t>
  </si>
  <si>
    <t>CONSULTANTS</t>
  </si>
  <si>
    <t>Consultants:HR &amp; IR Contract</t>
  </si>
  <si>
    <t>Consultants:Quality Audit Consultant</t>
  </si>
  <si>
    <t>Total CONSULTANTS</t>
  </si>
  <si>
    <t>GOVERNANCE</t>
  </si>
  <si>
    <t>Governance Expenses:AGM  Expenses</t>
  </si>
  <si>
    <t>Governance Expenses:Board Meetings Expense/Catering</t>
  </si>
  <si>
    <t>Governance Expenses:Catering Other Meetings etc</t>
  </si>
  <si>
    <t>Governance Expenses:Governance Training</t>
  </si>
  <si>
    <t>Total GOVERNANCE</t>
  </si>
  <si>
    <t>INSURANCES</t>
  </si>
  <si>
    <t>Insurance Liability Cover</t>
  </si>
  <si>
    <t>Insurance:Insurance Drouin</t>
  </si>
  <si>
    <t>Insurance: Morwell</t>
  </si>
  <si>
    <t>Insurance:Insurance Building Newborough</t>
  </si>
  <si>
    <t>Insurance Trafalgar</t>
  </si>
  <si>
    <t>Insurance:Insurance Building Welshpool</t>
  </si>
  <si>
    <t>Total INSURANCES</t>
  </si>
  <si>
    <t>Total ADMINISTRATION</t>
  </si>
  <si>
    <t>PARTICIPANT SERVICES</t>
  </si>
  <si>
    <t>Client Services:Accommodation Welshpool</t>
  </si>
  <si>
    <t>Client Services:Activities LV SSG</t>
  </si>
  <si>
    <t>Client Services:Activities Trafalgar SSG</t>
  </si>
  <si>
    <t>Client Services:Activities Wonthaggi SSG</t>
  </si>
  <si>
    <t>Client Services:Client Services NDIS Packages</t>
  </si>
  <si>
    <t>Total PARTICIPANT SERVICES</t>
  </si>
  <si>
    <t>MAINTENANCE/REPAIRS</t>
  </si>
  <si>
    <t>EQUIPMENT</t>
  </si>
  <si>
    <t>Maint Repairs:Computer Software/Website</t>
  </si>
  <si>
    <t>Maint Repairs:Office Equip/Minor Purchases</t>
  </si>
  <si>
    <t>Total EQUIPMENT</t>
  </si>
  <si>
    <t>BUILDINGS</t>
  </si>
  <si>
    <t>Maint Repairs:Drouin Office</t>
  </si>
  <si>
    <t>Maint Repairs Morwell Office</t>
  </si>
  <si>
    <t>Maint Repairs:Building Newborough</t>
  </si>
  <si>
    <t>Maint Repairs:Trafalgar Office</t>
  </si>
  <si>
    <t>Maint Repairs:Welshpool House</t>
  </si>
  <si>
    <t>Total BUILDINGS</t>
  </si>
  <si>
    <t>Total MAINTENANCE/REPAIRS</t>
  </si>
  <si>
    <t>RENTS</t>
  </si>
  <si>
    <t>Rent:Rent Drouin Office</t>
  </si>
  <si>
    <t>Rent:Rent LV SSG</t>
  </si>
  <si>
    <t>Rent Morwell Office</t>
  </si>
  <si>
    <t>Rent:Rent Trafalgar Office</t>
  </si>
  <si>
    <t>Rent:Rent Wonthaggi SSG</t>
  </si>
  <si>
    <t>Total RENTS</t>
  </si>
  <si>
    <t>SALARIES AND ONCOSTS</t>
  </si>
  <si>
    <t>Salary and Wages.: Administration</t>
  </si>
  <si>
    <t>Salary and Wages.: NDIS</t>
  </si>
  <si>
    <t>Salaries &amp; Wages Homecare Services</t>
  </si>
  <si>
    <t>Salary and Wages.:  Social Support Groups</t>
  </si>
  <si>
    <t>Salaries &amp; Wages Overheads:Annual leave</t>
  </si>
  <si>
    <t>Salaries &amp; Wages Overheads:Personal leave</t>
  </si>
  <si>
    <t>Salaries &amp; Wages Overheads:Long Service Leave</t>
  </si>
  <si>
    <t>Salaries &amp; Wages Overheads:Staff Amenities</t>
  </si>
  <si>
    <t>Salaries &amp; Wages Overheads:Staff Recruitment</t>
  </si>
  <si>
    <t>Salaries &amp; Wages Overheads:Staff Training Meetings &amp; Wages</t>
  </si>
  <si>
    <t>Salaries &amp; Wages Overheads Staff Employee Asist Prog</t>
  </si>
  <si>
    <t>Salaries &amp; Wages Overheads CEO Conferences</t>
  </si>
  <si>
    <t>Salaries &amp; Wages Overheads:Superannuation</t>
  </si>
  <si>
    <t>Salaries &amp; Wages Overheads:Workcover Medical Costs</t>
  </si>
  <si>
    <t>Salaries &amp; Wages Overheads:Workcover Premium</t>
  </si>
  <si>
    <t>Salaries &amp; Wages Overheads:Workcover Top Up</t>
  </si>
  <si>
    <t>Sleepover Allowance:Sleep Over Allowances NDIS</t>
  </si>
  <si>
    <t>Total SALARIES AND ONCOSTS</t>
  </si>
  <si>
    <t>TELEPHONES AND ALLOWANCES</t>
  </si>
  <si>
    <t>TELEPHONES COSTS</t>
  </si>
  <si>
    <t>Telephone:Telephone Internet Drouin</t>
  </si>
  <si>
    <t>Telephone Internet Office Morwell</t>
  </si>
  <si>
    <t>Telephone Internet Office Newborough</t>
  </si>
  <si>
    <t>Telephone:Telephone Office Trafalgar</t>
  </si>
  <si>
    <t>Total TELEPHONES COSTS</t>
  </si>
  <si>
    <t>TELEPHONE ALLOWANCES</t>
  </si>
  <si>
    <t>Telephone Allowances:Telephone Allow Admin</t>
  </si>
  <si>
    <t>Telephone Allowances:Telephone Allow Wonth SS</t>
  </si>
  <si>
    <t>Total TELEPHONE ALLOWANCES</t>
  </si>
  <si>
    <t>Total TELEPHONES AND ALLOWANCES</t>
  </si>
  <si>
    <t>TRAVEL ALLOWANCES</t>
  </si>
  <si>
    <t>Travel Allowance:Admin</t>
  </si>
  <si>
    <t>Travel Allowance: NDIS</t>
  </si>
  <si>
    <t>Travel Allowance: SSG</t>
  </si>
  <si>
    <t>Total TRAVEL ALLOWANCES</t>
  </si>
  <si>
    <t>UTILITIES</t>
  </si>
  <si>
    <t>Utilities:Drouin Council Rates</t>
  </si>
  <si>
    <t>Utilities:Drouin Electricity</t>
  </si>
  <si>
    <t>Utilities:Drouin Gas</t>
  </si>
  <si>
    <t>Utilities:Drouin Water Rates</t>
  </si>
  <si>
    <t>Utilities Morwell Council Rates</t>
  </si>
  <si>
    <t>Utilities Morwell Electricity</t>
  </si>
  <si>
    <t>Utilities: Morwell Water Rates</t>
  </si>
  <si>
    <t>Utilities:Newborough Council Rates</t>
  </si>
  <si>
    <t>Utilities:Newborough Electricity</t>
  </si>
  <si>
    <t>Utilities:Newborough Water Rates</t>
  </si>
  <si>
    <t>Utility Expenses Rates Welshpool House</t>
  </si>
  <si>
    <t>Total UTILITIES</t>
  </si>
  <si>
    <t>VEHICLES EXPENSES</t>
  </si>
  <si>
    <t>Vehicle Expenses:Motor Vehicle:Fuel MV</t>
  </si>
  <si>
    <t>Vehicle Expenses:Motor Vehicle:Insurance MV</t>
  </si>
  <si>
    <t>Vehicle Expenses:Motor Vehicle:Registration MV</t>
  </si>
  <si>
    <t>Vehicle Expenses:Motor Vehicle:Repairs &amp; Maintenance MV</t>
  </si>
  <si>
    <t>Total VEHICLES EXPENSES</t>
  </si>
  <si>
    <t>Depreciation</t>
  </si>
  <si>
    <t>ABI Specialised Network Support</t>
  </si>
  <si>
    <t>Total Operating Expenses</t>
  </si>
  <si>
    <t>Net Surplus/(Deficit)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</si>
</sst>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7" x14ac:knownFonts="1">
    <font>
      <sz val="9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horizontal="right" vertical="center"/>
    </xf>
    <xf numFmtId="10" fontId="0" fillId="0" borderId="2" xfId="0" applyNumberForma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4" fontId="6" fillId="0" borderId="2" xfId="0" applyNumberFormat="1" applyFont="1" applyBorder="1" applyAlignment="1">
      <alignment horizontal="right" vertical="center"/>
    </xf>
    <xf numFmtId="10" fontId="6" fillId="0" borderId="2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vertical="center"/>
    </xf>
    <xf numFmtId="164" fontId="6" fillId="2" borderId="3" xfId="0" applyNumberFormat="1" applyFont="1" applyFill="1" applyBorder="1" applyAlignment="1">
      <alignment horizontal="right" vertical="center"/>
    </xf>
    <xf numFmtId="10" fontId="6" fillId="2" borderId="3" xfId="0" applyNumberFormat="1" applyFont="1" applyFill="1" applyBorder="1" applyAlignment="1">
      <alignment horizontal="right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4"/>
  <sheetViews>
    <sheetView showGridLines="0" tabSelected="1" zoomScaleNormal="100" workbookViewId="0">
      <selection activeCell="P19" sqref="P19"/>
    </sheetView>
  </sheetViews>
  <sheetFormatPr defaultRowHeight="11.65" x14ac:dyDescent="0.35"/>
  <cols>
    <col min="1" max="2" width="1.3828125" customWidth="1"/>
    <col min="3" max="3" width="57.4609375" customWidth="1"/>
    <col min="4" max="5" width="11.15234375" customWidth="1"/>
    <col min="6" max="6" width="15.3828125" customWidth="1"/>
    <col min="7" max="7" width="14" customWidth="1"/>
    <col min="8" max="8" width="14.4609375" customWidth="1"/>
    <col min="9" max="9" width="15.3828125" customWidth="1"/>
    <col min="10" max="10" width="17.4609375" customWidth="1"/>
  </cols>
  <sheetData>
    <row r="1" spans="1:10" s="1" customFormat="1" ht="16.7" customHeight="1" x14ac:dyDescent="0.4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s="3" customFormat="1" ht="14.45" customHeight="1" x14ac:dyDescent="0.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s="3" customFormat="1" ht="14.45" customHeight="1" x14ac:dyDescent="0.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3.35" customHeight="1" x14ac:dyDescent="0.35"/>
    <row r="5" spans="1:10" s="5" customFormat="1" ht="12.2" customHeight="1" x14ac:dyDescent="0.35">
      <c r="A5" s="6"/>
      <c r="B5" s="6"/>
      <c r="C5" s="7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6</v>
      </c>
      <c r="J5" s="8" t="s">
        <v>9</v>
      </c>
    </row>
    <row r="6" spans="1:10" ht="13.35" customHeight="1" x14ac:dyDescent="0.35"/>
    <row r="7" spans="1:10" s="5" customFormat="1" ht="12.2" customHeight="1" x14ac:dyDescent="0.35">
      <c r="A7" s="6" t="s">
        <v>10</v>
      </c>
      <c r="B7" s="6"/>
      <c r="C7" s="6"/>
      <c r="D7" s="6"/>
      <c r="E7" s="6"/>
      <c r="F7" s="6"/>
      <c r="G7" s="6"/>
      <c r="H7" s="6"/>
      <c r="I7" s="6"/>
      <c r="J7" s="6"/>
    </row>
    <row r="8" spans="1:10" ht="11" customHeight="1" x14ac:dyDescent="0.35">
      <c r="A8" s="9"/>
      <c r="B8" s="9" t="s">
        <v>11</v>
      </c>
      <c r="C8" s="9"/>
      <c r="D8" s="9"/>
      <c r="E8" s="9"/>
      <c r="F8" s="9"/>
      <c r="G8" s="9"/>
      <c r="H8" s="9"/>
      <c r="I8" s="9"/>
      <c r="J8" s="9"/>
    </row>
    <row r="9" spans="1:10" ht="11" customHeight="1" x14ac:dyDescent="0.35">
      <c r="C9" s="10" t="s">
        <v>12</v>
      </c>
      <c r="D9" s="11">
        <v>99416.22</v>
      </c>
      <c r="E9" s="11">
        <v>102256</v>
      </c>
      <c r="F9" s="12">
        <f t="shared" ref="F9:F15" si="0">((D9 - E9) / E9)</f>
        <v>-2.7771279924894372E-2</v>
      </c>
      <c r="G9" s="11">
        <v>99416.22</v>
      </c>
      <c r="H9" s="11">
        <v>102256</v>
      </c>
      <c r="I9" s="12">
        <f t="shared" ref="I9:I15" si="1">((G9 - H9) / H9)</f>
        <v>-2.7771279924894372E-2</v>
      </c>
      <c r="J9" s="11">
        <v>1227079</v>
      </c>
    </row>
    <row r="10" spans="1:10" ht="11" customHeight="1" x14ac:dyDescent="0.35">
      <c r="C10" s="10" t="s">
        <v>13</v>
      </c>
      <c r="D10" s="11">
        <v>6041.1</v>
      </c>
      <c r="E10" s="11">
        <v>9294</v>
      </c>
      <c r="F10" s="12">
        <f t="shared" si="0"/>
        <v>-0.35</v>
      </c>
      <c r="G10" s="11">
        <v>6041.1</v>
      </c>
      <c r="H10" s="11">
        <v>9294</v>
      </c>
      <c r="I10" s="12">
        <f t="shared" si="1"/>
        <v>-0.35</v>
      </c>
      <c r="J10" s="11">
        <v>111528</v>
      </c>
    </row>
    <row r="11" spans="1:10" ht="11" customHeight="1" x14ac:dyDescent="0.35">
      <c r="C11" s="10" t="s">
        <v>14</v>
      </c>
      <c r="D11" s="11">
        <v>183401.14</v>
      </c>
      <c r="E11" s="11">
        <v>210600</v>
      </c>
      <c r="F11" s="12">
        <f t="shared" si="0"/>
        <v>-0.12914938271604931</v>
      </c>
      <c r="G11" s="11">
        <v>183401.14</v>
      </c>
      <c r="H11" s="11">
        <v>210600</v>
      </c>
      <c r="I11" s="12">
        <f t="shared" si="1"/>
        <v>-0.12914938271604931</v>
      </c>
      <c r="J11" s="11">
        <v>2737990</v>
      </c>
    </row>
    <row r="12" spans="1:10" ht="11" customHeight="1" x14ac:dyDescent="0.35">
      <c r="C12" s="10" t="s">
        <v>15</v>
      </c>
      <c r="D12" s="11">
        <v>2938.59</v>
      </c>
      <c r="E12" s="11">
        <v>2000</v>
      </c>
      <c r="F12" s="12">
        <f t="shared" si="0"/>
        <v>0.46929500000000007</v>
      </c>
      <c r="G12" s="11">
        <v>2938.59</v>
      </c>
      <c r="H12" s="11">
        <v>2000</v>
      </c>
      <c r="I12" s="12">
        <f t="shared" si="1"/>
        <v>0.46929500000000007</v>
      </c>
      <c r="J12" s="11">
        <v>30240</v>
      </c>
    </row>
    <row r="13" spans="1:10" ht="11" customHeight="1" x14ac:dyDescent="0.35">
      <c r="C13" s="10" t="s">
        <v>16</v>
      </c>
      <c r="D13" s="11">
        <v>10713.78</v>
      </c>
      <c r="E13" s="11">
        <v>8308</v>
      </c>
      <c r="F13" s="12">
        <f t="shared" si="0"/>
        <v>0.2895739046701975</v>
      </c>
      <c r="G13" s="11">
        <v>10713.78</v>
      </c>
      <c r="H13" s="11">
        <v>8308</v>
      </c>
      <c r="I13" s="12">
        <f t="shared" si="1"/>
        <v>0.2895739046701975</v>
      </c>
      <c r="J13" s="11">
        <v>108000</v>
      </c>
    </row>
    <row r="14" spans="1:10" ht="11" customHeight="1" x14ac:dyDescent="0.35">
      <c r="C14" s="10" t="s">
        <v>17</v>
      </c>
      <c r="D14" s="11">
        <v>55471.72</v>
      </c>
      <c r="E14" s="11">
        <v>53000</v>
      </c>
      <c r="F14" s="12">
        <f t="shared" si="0"/>
        <v>4.6636226415094365E-2</v>
      </c>
      <c r="G14" s="11">
        <v>55471.72</v>
      </c>
      <c r="H14" s="11">
        <v>53000</v>
      </c>
      <c r="I14" s="12">
        <f t="shared" si="1"/>
        <v>4.6636226415094365E-2</v>
      </c>
      <c r="J14" s="11">
        <v>676946</v>
      </c>
    </row>
    <row r="15" spans="1:10" ht="11" customHeight="1" x14ac:dyDescent="0.35">
      <c r="B15" s="13" t="s">
        <v>18</v>
      </c>
      <c r="D15" s="14">
        <f>SUM(D9:D14)</f>
        <v>357982.55000000005</v>
      </c>
      <c r="E15" s="14">
        <f>SUM(E9:E14)</f>
        <v>385458</v>
      </c>
      <c r="F15" s="15">
        <f t="shared" si="0"/>
        <v>-7.1280009754629434E-2</v>
      </c>
      <c r="G15" s="14">
        <f>SUM(G9:G14)</f>
        <v>357982.55000000005</v>
      </c>
      <c r="H15" s="14">
        <f>SUM(H9:H14)</f>
        <v>385458</v>
      </c>
      <c r="I15" s="15">
        <f t="shared" si="1"/>
        <v>-7.1280009754629434E-2</v>
      </c>
      <c r="J15" s="14">
        <f>SUM(J9:J14)</f>
        <v>4891783</v>
      </c>
    </row>
    <row r="16" spans="1:10" ht="11" customHeight="1" x14ac:dyDescent="0.35">
      <c r="A16" s="9"/>
      <c r="B16" s="9" t="s">
        <v>19</v>
      </c>
      <c r="C16" s="9"/>
      <c r="D16" s="9"/>
      <c r="E16" s="9"/>
      <c r="F16" s="9"/>
      <c r="G16" s="9"/>
      <c r="H16" s="9"/>
      <c r="I16" s="9"/>
      <c r="J16" s="9"/>
    </row>
    <row r="17" spans="1:10" ht="11" customHeight="1" x14ac:dyDescent="0.35">
      <c r="C17" s="10" t="s">
        <v>20</v>
      </c>
      <c r="D17" s="11">
        <v>178</v>
      </c>
      <c r="E17" s="11">
        <v>166</v>
      </c>
      <c r="F17" s="12">
        <f>((D17 - E17) / E17)</f>
        <v>7.2289156626506021E-2</v>
      </c>
      <c r="G17" s="11">
        <v>178</v>
      </c>
      <c r="H17" s="11">
        <v>166</v>
      </c>
      <c r="I17" s="12">
        <f>((G17 - H17) / H17)</f>
        <v>7.2289156626506021E-2</v>
      </c>
      <c r="J17" s="11">
        <v>2000</v>
      </c>
    </row>
    <row r="18" spans="1:10" ht="11" customHeight="1" x14ac:dyDescent="0.35">
      <c r="C18" s="10" t="s">
        <v>21</v>
      </c>
      <c r="D18" s="11">
        <v>85</v>
      </c>
      <c r="E18" s="11">
        <v>208</v>
      </c>
      <c r="F18" s="12">
        <f>((D18 - E18) / E18)</f>
        <v>-0.59134615384615385</v>
      </c>
      <c r="G18" s="11">
        <v>85</v>
      </c>
      <c r="H18" s="11">
        <v>208</v>
      </c>
      <c r="I18" s="12">
        <f>((G18 - H18) / H18)</f>
        <v>-0.59134615384615385</v>
      </c>
      <c r="J18" s="11">
        <v>2500</v>
      </c>
    </row>
    <row r="19" spans="1:10" ht="11" customHeight="1" x14ac:dyDescent="0.35">
      <c r="C19" s="10" t="s">
        <v>22</v>
      </c>
      <c r="D19" s="11">
        <v>248</v>
      </c>
      <c r="E19" s="11">
        <v>266</v>
      </c>
      <c r="F19" s="12">
        <f>((D19 - E19) / E19)</f>
        <v>-6.7669172932330823E-2</v>
      </c>
      <c r="G19" s="11">
        <v>248</v>
      </c>
      <c r="H19" s="11">
        <v>266</v>
      </c>
      <c r="I19" s="12">
        <f>((G19 - H19) / H19)</f>
        <v>-6.7669172932330823E-2</v>
      </c>
      <c r="J19" s="11">
        <v>3200</v>
      </c>
    </row>
    <row r="20" spans="1:10" ht="11" customHeight="1" x14ac:dyDescent="0.35">
      <c r="C20" s="10" t="s">
        <v>23</v>
      </c>
      <c r="D20" s="11">
        <v>0</v>
      </c>
      <c r="E20" s="11">
        <v>16</v>
      </c>
      <c r="F20" s="12">
        <f>((D20 - E20) / E20)</f>
        <v>-1</v>
      </c>
      <c r="G20" s="11">
        <v>0</v>
      </c>
      <c r="H20" s="11">
        <v>16</v>
      </c>
      <c r="I20" s="12">
        <f>((G20 - H20) / H20)</f>
        <v>-1</v>
      </c>
      <c r="J20" s="11">
        <v>200</v>
      </c>
    </row>
    <row r="21" spans="1:10" ht="11" customHeight="1" x14ac:dyDescent="0.35">
      <c r="B21" s="13" t="s">
        <v>24</v>
      </c>
      <c r="D21" s="14">
        <f>SUM(D17:D20)</f>
        <v>511</v>
      </c>
      <c r="E21" s="14">
        <f>SUM(E17:E20)</f>
        <v>656</v>
      </c>
      <c r="F21" s="15">
        <f>((D21 - E21) / E21)</f>
        <v>-0.22103658536585366</v>
      </c>
      <c r="G21" s="14">
        <f>SUM(G17:G20)</f>
        <v>511</v>
      </c>
      <c r="H21" s="14">
        <f>SUM(H17:H20)</f>
        <v>656</v>
      </c>
      <c r="I21" s="15">
        <f>((G21 - H21) / H21)</f>
        <v>-0.22103658536585366</v>
      </c>
      <c r="J21" s="14">
        <f>SUM(J17:J20)</f>
        <v>7900</v>
      </c>
    </row>
    <row r="22" spans="1:10" ht="11" customHeight="1" x14ac:dyDescent="0.35">
      <c r="A22" s="9"/>
      <c r="B22" s="9" t="s">
        <v>25</v>
      </c>
      <c r="C22" s="9"/>
      <c r="D22" s="9"/>
      <c r="E22" s="9"/>
      <c r="F22" s="9"/>
      <c r="G22" s="9"/>
      <c r="H22" s="9"/>
      <c r="I22" s="9"/>
      <c r="J22" s="9"/>
    </row>
    <row r="23" spans="1:10" ht="11" customHeight="1" x14ac:dyDescent="0.35">
      <c r="C23" s="10" t="s">
        <v>26</v>
      </c>
      <c r="D23" s="11">
        <v>0</v>
      </c>
      <c r="E23" s="11">
        <v>0</v>
      </c>
      <c r="F23" s="12">
        <f>0</f>
        <v>0</v>
      </c>
      <c r="G23" s="11">
        <v>0</v>
      </c>
      <c r="H23" s="11">
        <v>0</v>
      </c>
      <c r="I23" s="12">
        <f>0</f>
        <v>0</v>
      </c>
      <c r="J23" s="11">
        <v>500</v>
      </c>
    </row>
    <row r="24" spans="1:10" ht="11" customHeight="1" x14ac:dyDescent="0.35">
      <c r="C24" s="10" t="s">
        <v>27</v>
      </c>
      <c r="D24" s="11">
        <v>1710</v>
      </c>
      <c r="E24" s="11">
        <v>0</v>
      </c>
      <c r="F24" s="12">
        <f>0</f>
        <v>0</v>
      </c>
      <c r="G24" s="11">
        <v>1710</v>
      </c>
      <c r="H24" s="11">
        <v>0</v>
      </c>
      <c r="I24" s="12">
        <f>0</f>
        <v>0</v>
      </c>
      <c r="J24" s="11">
        <v>0</v>
      </c>
    </row>
    <row r="25" spans="1:10" ht="11" customHeight="1" x14ac:dyDescent="0.35">
      <c r="B25" s="13" t="s">
        <v>28</v>
      </c>
      <c r="D25" s="14">
        <f>SUM(D23:D24)</f>
        <v>1710</v>
      </c>
      <c r="E25" s="14">
        <f>SUM(E23:E24)</f>
        <v>0</v>
      </c>
      <c r="F25" s="15">
        <f>0</f>
        <v>0</v>
      </c>
      <c r="G25" s="14">
        <f>SUM(G23:G24)</f>
        <v>1710</v>
      </c>
      <c r="H25" s="14">
        <f>SUM(H23:H24)</f>
        <v>0</v>
      </c>
      <c r="I25" s="15">
        <f>0</f>
        <v>0</v>
      </c>
      <c r="J25" s="14">
        <f>SUM(J23:J24)</f>
        <v>500</v>
      </c>
    </row>
    <row r="26" spans="1:10" ht="11" customHeight="1" x14ac:dyDescent="0.35">
      <c r="A26" s="9"/>
      <c r="B26" s="9" t="s">
        <v>29</v>
      </c>
      <c r="C26" s="9"/>
      <c r="D26" s="9"/>
      <c r="E26" s="9"/>
      <c r="F26" s="9"/>
      <c r="G26" s="9"/>
      <c r="H26" s="9"/>
      <c r="I26" s="9"/>
      <c r="J26" s="9"/>
    </row>
    <row r="27" spans="1:10" ht="11" customHeight="1" x14ac:dyDescent="0.35">
      <c r="C27" s="10" t="s">
        <v>30</v>
      </c>
      <c r="D27" s="11">
        <v>0</v>
      </c>
      <c r="E27" s="11">
        <v>0</v>
      </c>
      <c r="F27" s="12">
        <f>0</f>
        <v>0</v>
      </c>
      <c r="G27" s="11">
        <v>0</v>
      </c>
      <c r="H27" s="11">
        <v>0</v>
      </c>
      <c r="I27" s="12">
        <f>0</f>
        <v>0</v>
      </c>
      <c r="J27" s="11">
        <v>75</v>
      </c>
    </row>
    <row r="28" spans="1:10" ht="11" customHeight="1" x14ac:dyDescent="0.35">
      <c r="C28" s="10" t="s">
        <v>31</v>
      </c>
      <c r="D28" s="11">
        <v>0</v>
      </c>
      <c r="E28" s="11">
        <v>1800</v>
      </c>
      <c r="F28" s="12">
        <f>((D28 - E28) / E28)</f>
        <v>-1</v>
      </c>
      <c r="G28" s="11">
        <v>0</v>
      </c>
      <c r="H28" s="11">
        <v>1800</v>
      </c>
      <c r="I28" s="12">
        <f>((G28 - H28) / H28)</f>
        <v>-1</v>
      </c>
      <c r="J28" s="11">
        <v>2500</v>
      </c>
    </row>
    <row r="29" spans="1:10" ht="11" customHeight="1" x14ac:dyDescent="0.35">
      <c r="C29" s="10" t="s">
        <v>32</v>
      </c>
      <c r="D29" s="11">
        <v>12872.48</v>
      </c>
      <c r="E29" s="11">
        <v>10500</v>
      </c>
      <c r="F29" s="12">
        <f>((D29 - E29) / E29)</f>
        <v>0.22595047619047615</v>
      </c>
      <c r="G29" s="11">
        <v>12872.48</v>
      </c>
      <c r="H29" s="11">
        <v>10500</v>
      </c>
      <c r="I29" s="12">
        <f>((G29 - H29) / H29)</f>
        <v>0.22595047619047615</v>
      </c>
      <c r="J29" s="11">
        <v>126000</v>
      </c>
    </row>
    <row r="30" spans="1:10" ht="11" customHeight="1" x14ac:dyDescent="0.35">
      <c r="C30" s="10" t="s">
        <v>33</v>
      </c>
      <c r="D30" s="11">
        <v>0</v>
      </c>
      <c r="E30" s="11">
        <v>0</v>
      </c>
      <c r="F30" s="12">
        <f>0</f>
        <v>0</v>
      </c>
      <c r="G30" s="11">
        <v>0</v>
      </c>
      <c r="H30" s="11">
        <v>0</v>
      </c>
      <c r="I30" s="12">
        <f>0</f>
        <v>0</v>
      </c>
      <c r="J30" s="11">
        <v>200</v>
      </c>
    </row>
    <row r="31" spans="1:10" ht="11" customHeight="1" x14ac:dyDescent="0.35">
      <c r="B31" s="13" t="s">
        <v>34</v>
      </c>
      <c r="D31" s="14">
        <f>SUM(D27:D30)</f>
        <v>12872.48</v>
      </c>
      <c r="E31" s="14">
        <f>SUM(E27:E30)</f>
        <v>12300</v>
      </c>
      <c r="F31" s="15">
        <f>((D31 - E31) / E31)</f>
        <v>4.6543089430894274E-2</v>
      </c>
      <c r="G31" s="14">
        <f>SUM(G27:G30)</f>
        <v>12872.48</v>
      </c>
      <c r="H31" s="14">
        <f>SUM(H27:H30)</f>
        <v>12300</v>
      </c>
      <c r="I31" s="15">
        <f>((G31 - H31) / H31)</f>
        <v>4.6543089430894274E-2</v>
      </c>
      <c r="J31" s="14">
        <f>SUM(J27:J30)</f>
        <v>128775</v>
      </c>
    </row>
    <row r="32" spans="1:10" ht="11" customHeight="1" x14ac:dyDescent="0.35">
      <c r="A32" s="13" t="s">
        <v>35</v>
      </c>
      <c r="D32" s="14">
        <f>(0 + (((D15 + D21) + D25) + D31))</f>
        <v>373076.03</v>
      </c>
      <c r="E32" s="14">
        <f>(0 + (((E15 + E21) + E25) + E31))</f>
        <v>398414</v>
      </c>
      <c r="F32" s="15">
        <f>((D32 - E32) / E32)</f>
        <v>-6.3597087451746109E-2</v>
      </c>
      <c r="G32" s="14">
        <f>(0 + (((G15 + G21) + G25) + G31))</f>
        <v>373076.03</v>
      </c>
      <c r="H32" s="14">
        <f>(0 + (((H15 + H21) + H25) + H31))</f>
        <v>398414</v>
      </c>
      <c r="I32" s="15">
        <f>((G32 - H32) / H32)</f>
        <v>-6.3597087451746109E-2</v>
      </c>
      <c r="J32" s="14">
        <f>(0 + (((J15 + J21) + J25) + J31))</f>
        <v>5028958</v>
      </c>
    </row>
    <row r="33" spans="1:10" ht="13.35" customHeight="1" x14ac:dyDescent="0.35"/>
    <row r="34" spans="1:10" ht="11" customHeight="1" x14ac:dyDescent="0.35">
      <c r="C34" s="16" t="s">
        <v>36</v>
      </c>
      <c r="D34" s="17">
        <f>(D32 - 0)</f>
        <v>373076.03</v>
      </c>
      <c r="E34" s="17">
        <f>(E32 - 0)</f>
        <v>398414</v>
      </c>
      <c r="F34" s="18">
        <f>((D34 - E34) / E34)</f>
        <v>-6.3597087451746109E-2</v>
      </c>
      <c r="G34" s="17">
        <f>(G32 - 0)</f>
        <v>373076.03</v>
      </c>
      <c r="H34" s="17">
        <f>(H32 - 0)</f>
        <v>398414</v>
      </c>
      <c r="I34" s="18">
        <f>((G34 - H34) / H34)</f>
        <v>-6.3597087451746109E-2</v>
      </c>
      <c r="J34" s="17">
        <f>(J32 - 0)</f>
        <v>5028958</v>
      </c>
    </row>
    <row r="35" spans="1:10" ht="13.35" customHeight="1" x14ac:dyDescent="0.35"/>
    <row r="36" spans="1:10" s="5" customFormat="1" ht="12.2" customHeight="1" x14ac:dyDescent="0.35">
      <c r="A36" s="6" t="s">
        <v>37</v>
      </c>
      <c r="B36" s="6"/>
      <c r="C36" s="6"/>
      <c r="D36" s="6"/>
      <c r="E36" s="6"/>
      <c r="F36" s="6"/>
      <c r="G36" s="6"/>
      <c r="H36" s="6"/>
      <c r="I36" s="6"/>
      <c r="J36" s="6"/>
    </row>
    <row r="37" spans="1:10" ht="11" customHeight="1" x14ac:dyDescent="0.35">
      <c r="A37" s="9"/>
      <c r="B37" s="9" t="s">
        <v>38</v>
      </c>
      <c r="C37" s="9"/>
      <c r="D37" s="9"/>
      <c r="E37" s="9"/>
      <c r="F37" s="9"/>
      <c r="G37" s="9"/>
      <c r="H37" s="9"/>
      <c r="I37" s="9"/>
      <c r="J37" s="9"/>
    </row>
    <row r="38" spans="1:10" ht="11" customHeight="1" x14ac:dyDescent="0.35">
      <c r="C38" s="10" t="s">
        <v>39</v>
      </c>
      <c r="D38" s="11">
        <v>2895.46</v>
      </c>
      <c r="E38" s="11">
        <v>2500</v>
      </c>
      <c r="F38" s="12">
        <f>((D38 - E38) / E38)</f>
        <v>0.15818400000000002</v>
      </c>
      <c r="G38" s="11">
        <v>2895.46</v>
      </c>
      <c r="H38" s="11">
        <v>2500</v>
      </c>
      <c r="I38" s="12">
        <f>((G38 - H38) / H38)</f>
        <v>0.15818400000000002</v>
      </c>
      <c r="J38" s="11">
        <v>30000</v>
      </c>
    </row>
    <row r="39" spans="1:10" ht="11" customHeight="1" x14ac:dyDescent="0.35">
      <c r="C39" s="10" t="s">
        <v>40</v>
      </c>
      <c r="D39" s="11">
        <v>0</v>
      </c>
      <c r="E39" s="11">
        <v>0</v>
      </c>
      <c r="F39" s="12">
        <f>0</f>
        <v>0</v>
      </c>
      <c r="G39" s="11">
        <v>0</v>
      </c>
      <c r="H39" s="11">
        <v>0</v>
      </c>
      <c r="I39" s="12">
        <f>0</f>
        <v>0</v>
      </c>
      <c r="J39" s="11">
        <v>5000</v>
      </c>
    </row>
    <row r="40" spans="1:10" ht="11" customHeight="1" x14ac:dyDescent="0.35">
      <c r="C40" s="10" t="s">
        <v>41</v>
      </c>
      <c r="D40" s="11">
        <v>0</v>
      </c>
      <c r="E40" s="11">
        <v>166</v>
      </c>
      <c r="F40" s="12">
        <f>((D40 - E40) / E40)</f>
        <v>-1</v>
      </c>
      <c r="G40" s="11">
        <v>0</v>
      </c>
      <c r="H40" s="11">
        <v>166</v>
      </c>
      <c r="I40" s="12">
        <f>((G40 - H40) / H40)</f>
        <v>-1</v>
      </c>
      <c r="J40" s="11">
        <v>2000</v>
      </c>
    </row>
    <row r="41" spans="1:10" ht="11" customHeight="1" x14ac:dyDescent="0.35">
      <c r="C41" s="10" t="s">
        <v>42</v>
      </c>
      <c r="D41" s="11">
        <v>0</v>
      </c>
      <c r="E41" s="11">
        <v>416</v>
      </c>
      <c r="F41" s="12">
        <f>((D41 - E41) / E41)</f>
        <v>-1</v>
      </c>
      <c r="G41" s="11">
        <v>0</v>
      </c>
      <c r="H41" s="11">
        <v>416</v>
      </c>
      <c r="I41" s="12">
        <f>((G41 - H41) / H41)</f>
        <v>-1</v>
      </c>
      <c r="J41" s="11">
        <v>5000</v>
      </c>
    </row>
    <row r="42" spans="1:10" ht="11" customHeight="1" x14ac:dyDescent="0.35">
      <c r="C42" s="10" t="s">
        <v>43</v>
      </c>
      <c r="D42" s="11">
        <v>0</v>
      </c>
      <c r="E42" s="11">
        <v>0</v>
      </c>
      <c r="F42" s="12">
        <f>0</f>
        <v>0</v>
      </c>
      <c r="G42" s="11">
        <v>0</v>
      </c>
      <c r="H42" s="11">
        <v>0</v>
      </c>
      <c r="I42" s="12">
        <f>0</f>
        <v>0</v>
      </c>
      <c r="J42" s="11">
        <v>4000</v>
      </c>
    </row>
    <row r="43" spans="1:10" ht="11" customHeight="1" x14ac:dyDescent="0.35">
      <c r="C43" s="10" t="s">
        <v>44</v>
      </c>
      <c r="D43" s="11">
        <v>489.62</v>
      </c>
      <c r="E43" s="11">
        <v>375</v>
      </c>
      <c r="F43" s="12">
        <f>((D43 - E43) / E43)</f>
        <v>0.30565333333333333</v>
      </c>
      <c r="G43" s="11">
        <v>489.62</v>
      </c>
      <c r="H43" s="11">
        <v>375</v>
      </c>
      <c r="I43" s="12">
        <f>((G43 - H43) / H43)</f>
        <v>0.30565333333333333</v>
      </c>
      <c r="J43" s="11">
        <v>4500</v>
      </c>
    </row>
    <row r="44" spans="1:10" ht="11" customHeight="1" x14ac:dyDescent="0.35">
      <c r="C44" s="10" t="s">
        <v>45</v>
      </c>
      <c r="D44" s="11">
        <v>0</v>
      </c>
      <c r="E44" s="11">
        <v>0</v>
      </c>
      <c r="F44" s="12">
        <f>0</f>
        <v>0</v>
      </c>
      <c r="G44" s="11">
        <v>0</v>
      </c>
      <c r="H44" s="11">
        <v>0</v>
      </c>
      <c r="I44" s="12">
        <f>0</f>
        <v>0</v>
      </c>
      <c r="J44" s="11">
        <v>3000</v>
      </c>
    </row>
    <row r="45" spans="1:10" ht="11" customHeight="1" x14ac:dyDescent="0.35">
      <c r="C45" s="10" t="s">
        <v>46</v>
      </c>
      <c r="D45" s="11">
        <v>272.72000000000003</v>
      </c>
      <c r="E45" s="11">
        <v>250</v>
      </c>
      <c r="F45" s="12">
        <f>((D45 - E45) / E45)</f>
        <v>9.0880000000000113E-2</v>
      </c>
      <c r="G45" s="11">
        <v>272.72000000000003</v>
      </c>
      <c r="H45" s="11">
        <v>250</v>
      </c>
      <c r="I45" s="12">
        <f>((G45 - H45) / H45)</f>
        <v>9.0880000000000113E-2</v>
      </c>
      <c r="J45" s="11">
        <v>3000</v>
      </c>
    </row>
    <row r="46" spans="1:10" ht="11" customHeight="1" x14ac:dyDescent="0.35">
      <c r="C46" s="10" t="s">
        <v>47</v>
      </c>
      <c r="D46" s="11">
        <v>526.98</v>
      </c>
      <c r="E46" s="11">
        <v>666</v>
      </c>
      <c r="F46" s="12">
        <f>((D46 - E46) / E46)</f>
        <v>-0.20873873873873872</v>
      </c>
      <c r="G46" s="11">
        <v>526.98</v>
      </c>
      <c r="H46" s="11">
        <v>666</v>
      </c>
      <c r="I46" s="12">
        <f>((G46 - H46) / H46)</f>
        <v>-0.20873873873873872</v>
      </c>
      <c r="J46" s="11">
        <v>8000</v>
      </c>
    </row>
    <row r="47" spans="1:10" ht="11" customHeight="1" x14ac:dyDescent="0.35">
      <c r="C47" s="10" t="s">
        <v>48</v>
      </c>
      <c r="D47" s="11">
        <v>80.48</v>
      </c>
      <c r="E47" s="11">
        <v>66</v>
      </c>
      <c r="F47" s="12">
        <f>((D47 - E47) / E47)</f>
        <v>0.21939393939393945</v>
      </c>
      <c r="G47" s="11">
        <v>80.48</v>
      </c>
      <c r="H47" s="11">
        <v>66</v>
      </c>
      <c r="I47" s="12">
        <f>((G47 - H47) / H47)</f>
        <v>0.21939393939393945</v>
      </c>
      <c r="J47" s="11">
        <v>800</v>
      </c>
    </row>
    <row r="48" spans="1:10" ht="11" customHeight="1" x14ac:dyDescent="0.35">
      <c r="C48" s="10" t="s">
        <v>49</v>
      </c>
      <c r="D48" s="11">
        <v>0</v>
      </c>
      <c r="E48" s="11">
        <v>0</v>
      </c>
      <c r="F48" s="12">
        <f>0</f>
        <v>0</v>
      </c>
      <c r="G48" s="11">
        <v>0</v>
      </c>
      <c r="H48" s="11">
        <v>0</v>
      </c>
      <c r="I48" s="12">
        <f>0</f>
        <v>0</v>
      </c>
      <c r="J48" s="11">
        <v>7500</v>
      </c>
    </row>
    <row r="49" spans="1:10" ht="11" customHeight="1" x14ac:dyDescent="0.35">
      <c r="A49" s="9"/>
      <c r="B49" s="9"/>
      <c r="C49" s="9" t="s">
        <v>50</v>
      </c>
      <c r="D49" s="9"/>
      <c r="E49" s="9"/>
      <c r="F49" s="9"/>
      <c r="G49" s="9"/>
      <c r="H49" s="9"/>
      <c r="I49" s="9"/>
      <c r="J49" s="9"/>
    </row>
    <row r="50" spans="1:10" ht="11" customHeight="1" x14ac:dyDescent="0.35">
      <c r="C50" s="10" t="s">
        <v>51</v>
      </c>
      <c r="D50" s="11">
        <v>1431.25</v>
      </c>
      <c r="E50" s="11">
        <v>1000</v>
      </c>
      <c r="F50" s="12">
        <f>((D50 - E50) / E50)</f>
        <v>0.43125000000000002</v>
      </c>
      <c r="G50" s="11">
        <v>1431.25</v>
      </c>
      <c r="H50" s="11">
        <v>1000</v>
      </c>
      <c r="I50" s="12">
        <f>((G50 - H50) / H50)</f>
        <v>0.43125000000000002</v>
      </c>
      <c r="J50" s="11">
        <v>12000</v>
      </c>
    </row>
    <row r="51" spans="1:10" ht="11" customHeight="1" x14ac:dyDescent="0.35">
      <c r="C51" s="10" t="s">
        <v>52</v>
      </c>
      <c r="D51" s="11">
        <v>0</v>
      </c>
      <c r="E51" s="11">
        <v>0</v>
      </c>
      <c r="F51" s="12">
        <f>0</f>
        <v>0</v>
      </c>
      <c r="G51" s="11">
        <v>0</v>
      </c>
      <c r="H51" s="11">
        <v>0</v>
      </c>
      <c r="I51" s="12">
        <f>0</f>
        <v>0</v>
      </c>
      <c r="J51" s="11">
        <v>8000</v>
      </c>
    </row>
    <row r="52" spans="1:10" ht="11" customHeight="1" x14ac:dyDescent="0.35">
      <c r="C52" s="13" t="s">
        <v>53</v>
      </c>
      <c r="D52" s="14">
        <f>SUM(D50:D51)</f>
        <v>1431.25</v>
      </c>
      <c r="E52" s="14">
        <f>SUM(E50:E51)</f>
        <v>1000</v>
      </c>
      <c r="F52" s="15">
        <f>((D52 - E52) / E52)</f>
        <v>0.43125000000000002</v>
      </c>
      <c r="G52" s="14">
        <f>SUM(G50:G51)</f>
        <v>1431.25</v>
      </c>
      <c r="H52" s="14">
        <f>SUM(H50:H51)</f>
        <v>1000</v>
      </c>
      <c r="I52" s="15">
        <f>((G52 - H52) / H52)</f>
        <v>0.43125000000000002</v>
      </c>
      <c r="J52" s="14">
        <f>SUM(J50:J51)</f>
        <v>20000</v>
      </c>
    </row>
    <row r="53" spans="1:10" ht="11" customHeight="1" x14ac:dyDescent="0.35">
      <c r="A53" s="9"/>
      <c r="B53" s="9"/>
      <c r="C53" s="9" t="s">
        <v>54</v>
      </c>
      <c r="D53" s="9"/>
      <c r="E53" s="9"/>
      <c r="F53" s="9"/>
      <c r="G53" s="9"/>
      <c r="H53" s="9"/>
      <c r="I53" s="9"/>
      <c r="J53" s="9"/>
    </row>
    <row r="54" spans="1:10" ht="11" customHeight="1" x14ac:dyDescent="0.35">
      <c r="C54" s="10" t="s">
        <v>55</v>
      </c>
      <c r="D54" s="11">
        <v>0</v>
      </c>
      <c r="E54" s="11">
        <v>0</v>
      </c>
      <c r="F54" s="12">
        <f>0</f>
        <v>0</v>
      </c>
      <c r="G54" s="11">
        <v>0</v>
      </c>
      <c r="H54" s="11">
        <v>0</v>
      </c>
      <c r="I54" s="12">
        <f>0</f>
        <v>0</v>
      </c>
      <c r="J54" s="11">
        <v>1000</v>
      </c>
    </row>
    <row r="55" spans="1:10" ht="11" customHeight="1" x14ac:dyDescent="0.35">
      <c r="C55" s="10" t="s">
        <v>56</v>
      </c>
      <c r="D55" s="11">
        <v>0</v>
      </c>
      <c r="E55" s="11">
        <v>166</v>
      </c>
      <c r="F55" s="12">
        <f>((D55 - E55) / E55)</f>
        <v>-1</v>
      </c>
      <c r="G55" s="11">
        <v>0</v>
      </c>
      <c r="H55" s="11">
        <v>166</v>
      </c>
      <c r="I55" s="12">
        <f>((G55 - H55) / H55)</f>
        <v>-1</v>
      </c>
      <c r="J55" s="11">
        <v>2000</v>
      </c>
    </row>
    <row r="56" spans="1:10" ht="11" customHeight="1" x14ac:dyDescent="0.35">
      <c r="C56" s="10" t="s">
        <v>57</v>
      </c>
      <c r="D56" s="11">
        <v>0</v>
      </c>
      <c r="E56" s="11">
        <v>41</v>
      </c>
      <c r="F56" s="12">
        <f>((D56 - E56) / E56)</f>
        <v>-1</v>
      </c>
      <c r="G56" s="11">
        <v>0</v>
      </c>
      <c r="H56" s="11">
        <v>41</v>
      </c>
      <c r="I56" s="12">
        <f>((G56 - H56) / H56)</f>
        <v>-1</v>
      </c>
      <c r="J56" s="11">
        <v>500</v>
      </c>
    </row>
    <row r="57" spans="1:10" ht="11" customHeight="1" x14ac:dyDescent="0.35">
      <c r="C57" s="10" t="s">
        <v>58</v>
      </c>
      <c r="D57" s="11">
        <v>0</v>
      </c>
      <c r="E57" s="11">
        <v>416</v>
      </c>
      <c r="F57" s="12">
        <f>((D57 - E57) / E57)</f>
        <v>-1</v>
      </c>
      <c r="G57" s="11">
        <v>0</v>
      </c>
      <c r="H57" s="11">
        <v>416</v>
      </c>
      <c r="I57" s="12">
        <f>((G57 - H57) / H57)</f>
        <v>-1</v>
      </c>
      <c r="J57" s="11">
        <v>5000</v>
      </c>
    </row>
    <row r="58" spans="1:10" ht="11" customHeight="1" x14ac:dyDescent="0.35">
      <c r="C58" s="13" t="s">
        <v>59</v>
      </c>
      <c r="D58" s="14">
        <f>SUM(D54:D57)</f>
        <v>0</v>
      </c>
      <c r="E58" s="14">
        <f>SUM(E54:E57)</f>
        <v>623</v>
      </c>
      <c r="F58" s="15">
        <f>((D58 - E58) / E58)</f>
        <v>-1</v>
      </c>
      <c r="G58" s="14">
        <f>SUM(G54:G57)</f>
        <v>0</v>
      </c>
      <c r="H58" s="14">
        <f>SUM(H54:H57)</f>
        <v>623</v>
      </c>
      <c r="I58" s="15">
        <f>((G58 - H58) / H58)</f>
        <v>-1</v>
      </c>
      <c r="J58" s="14">
        <f>SUM(J54:J57)</f>
        <v>8500</v>
      </c>
    </row>
    <row r="59" spans="1:10" ht="11" customHeight="1" x14ac:dyDescent="0.35">
      <c r="A59" s="9"/>
      <c r="B59" s="9"/>
      <c r="C59" s="9" t="s">
        <v>60</v>
      </c>
      <c r="D59" s="9"/>
      <c r="E59" s="9"/>
      <c r="F59" s="9"/>
      <c r="G59" s="9"/>
      <c r="H59" s="9"/>
      <c r="I59" s="9"/>
      <c r="J59" s="9"/>
    </row>
    <row r="60" spans="1:10" ht="11" customHeight="1" x14ac:dyDescent="0.35">
      <c r="C60" s="10" t="s">
        <v>61</v>
      </c>
      <c r="D60" s="11">
        <v>2053</v>
      </c>
      <c r="E60" s="11">
        <v>2166</v>
      </c>
      <c r="F60" s="12">
        <f>((D60 - E60) / E60)</f>
        <v>-5.2169898430286243E-2</v>
      </c>
      <c r="G60" s="11">
        <v>2053</v>
      </c>
      <c r="H60" s="11">
        <v>2166</v>
      </c>
      <c r="I60" s="12">
        <f>((G60 - H60) / H60)</f>
        <v>-5.2169898430286243E-2</v>
      </c>
      <c r="J60" s="11">
        <v>26000</v>
      </c>
    </row>
    <row r="61" spans="1:10" ht="11" customHeight="1" x14ac:dyDescent="0.35">
      <c r="C61" s="10" t="s">
        <v>62</v>
      </c>
      <c r="D61" s="11">
        <v>0</v>
      </c>
      <c r="E61" s="11">
        <v>0</v>
      </c>
      <c r="F61" s="12">
        <f>0</f>
        <v>0</v>
      </c>
      <c r="G61" s="11">
        <v>0</v>
      </c>
      <c r="H61" s="11">
        <v>0</v>
      </c>
      <c r="I61" s="12">
        <f>0</f>
        <v>0</v>
      </c>
      <c r="J61" s="11">
        <v>2500</v>
      </c>
    </row>
    <row r="62" spans="1:10" ht="11" customHeight="1" x14ac:dyDescent="0.35">
      <c r="C62" s="10" t="s">
        <v>63</v>
      </c>
      <c r="D62" s="11">
        <v>0</v>
      </c>
      <c r="E62" s="11">
        <v>0</v>
      </c>
      <c r="F62" s="12">
        <f>0</f>
        <v>0</v>
      </c>
      <c r="G62" s="11">
        <v>0</v>
      </c>
      <c r="H62" s="11">
        <v>0</v>
      </c>
      <c r="I62" s="12">
        <f>0</f>
        <v>0</v>
      </c>
      <c r="J62" s="11">
        <v>1500</v>
      </c>
    </row>
    <row r="63" spans="1:10" ht="11" customHeight="1" x14ac:dyDescent="0.35">
      <c r="C63" s="10" t="s">
        <v>64</v>
      </c>
      <c r="D63" s="11">
        <v>0</v>
      </c>
      <c r="E63" s="11">
        <v>0</v>
      </c>
      <c r="F63" s="12">
        <f>0</f>
        <v>0</v>
      </c>
      <c r="G63" s="11">
        <v>0</v>
      </c>
      <c r="H63" s="11">
        <v>0</v>
      </c>
      <c r="I63" s="12">
        <f>0</f>
        <v>0</v>
      </c>
      <c r="J63" s="11">
        <v>2000</v>
      </c>
    </row>
    <row r="64" spans="1:10" ht="11" customHeight="1" x14ac:dyDescent="0.35">
      <c r="C64" s="10" t="s">
        <v>65</v>
      </c>
      <c r="D64" s="11">
        <v>0</v>
      </c>
      <c r="E64" s="11">
        <v>0</v>
      </c>
      <c r="F64" s="12">
        <f>0</f>
        <v>0</v>
      </c>
      <c r="G64" s="11">
        <v>0</v>
      </c>
      <c r="H64" s="11">
        <v>0</v>
      </c>
      <c r="I64" s="12">
        <f>0</f>
        <v>0</v>
      </c>
      <c r="J64" s="11">
        <v>300</v>
      </c>
    </row>
    <row r="65" spans="1:10" ht="11" customHeight="1" x14ac:dyDescent="0.35">
      <c r="C65" s="10" t="s">
        <v>66</v>
      </c>
      <c r="D65" s="11">
        <v>1077.9000000000001</v>
      </c>
      <c r="E65" s="11">
        <v>0</v>
      </c>
      <c r="F65" s="12">
        <f>0</f>
        <v>0</v>
      </c>
      <c r="G65" s="11">
        <v>1077.9000000000001</v>
      </c>
      <c r="H65" s="11">
        <v>0</v>
      </c>
      <c r="I65" s="12">
        <f>0</f>
        <v>0</v>
      </c>
      <c r="J65" s="11">
        <v>1500</v>
      </c>
    </row>
    <row r="66" spans="1:10" ht="11" customHeight="1" x14ac:dyDescent="0.35">
      <c r="C66" s="13" t="s">
        <v>67</v>
      </c>
      <c r="D66" s="14">
        <f>SUM(D60:D65)</f>
        <v>3130.9</v>
      </c>
      <c r="E66" s="14">
        <f>SUM(E60:E65)</f>
        <v>2166</v>
      </c>
      <c r="F66" s="15">
        <f>((D66 - E66) / E66)</f>
        <v>0.44547553093259468</v>
      </c>
      <c r="G66" s="14">
        <f>SUM(G60:G65)</f>
        <v>3130.9</v>
      </c>
      <c r="H66" s="14">
        <f>SUM(H60:H65)</f>
        <v>2166</v>
      </c>
      <c r="I66" s="15">
        <f>((G66 - H66) / H66)</f>
        <v>0.44547553093259468</v>
      </c>
      <c r="J66" s="14">
        <f>SUM(J60:J65)</f>
        <v>33800</v>
      </c>
    </row>
    <row r="67" spans="1:10" ht="11" customHeight="1" x14ac:dyDescent="0.35">
      <c r="B67" s="13" t="s">
        <v>68</v>
      </c>
      <c r="D67" s="14">
        <f>(SUM(D38:D48) + ((D52 + D58) + D66))</f>
        <v>8827.41</v>
      </c>
      <c r="E67" s="14">
        <f>(SUM(E38:E48) + ((E52 + E58) + E66))</f>
        <v>8228</v>
      </c>
      <c r="F67" s="15">
        <f>((D67 - E67) / E67)</f>
        <v>7.2850024307243536E-2</v>
      </c>
      <c r="G67" s="14">
        <f>(SUM(G38:G48) + ((G52 + G58) + G66))</f>
        <v>8827.41</v>
      </c>
      <c r="H67" s="14">
        <f>(SUM(H38:H48) + ((H52 + H58) + H66))</f>
        <v>8228</v>
      </c>
      <c r="I67" s="15">
        <f>((G67 - H67) / H67)</f>
        <v>7.2850024307243536E-2</v>
      </c>
      <c r="J67" s="14">
        <f>(SUM(J38:J48) + ((J52 + J58) + J66))</f>
        <v>135100</v>
      </c>
    </row>
    <row r="68" spans="1:10" ht="11" customHeight="1" x14ac:dyDescent="0.35">
      <c r="A68" s="9"/>
      <c r="B68" s="9" t="s">
        <v>69</v>
      </c>
      <c r="C68" s="9"/>
      <c r="D68" s="9"/>
      <c r="E68" s="9"/>
      <c r="F68" s="9"/>
      <c r="G68" s="9"/>
      <c r="H68" s="9"/>
      <c r="I68" s="9"/>
      <c r="J68" s="9"/>
    </row>
    <row r="69" spans="1:10" ht="11" customHeight="1" x14ac:dyDescent="0.35">
      <c r="C69" s="10" t="s">
        <v>70</v>
      </c>
      <c r="D69" s="11">
        <v>0</v>
      </c>
      <c r="E69" s="11">
        <v>0</v>
      </c>
      <c r="F69" s="12">
        <f>0</f>
        <v>0</v>
      </c>
      <c r="G69" s="11">
        <v>0</v>
      </c>
      <c r="H69" s="11">
        <v>0</v>
      </c>
      <c r="I69" s="12">
        <f>0</f>
        <v>0</v>
      </c>
      <c r="J69" s="11">
        <v>200</v>
      </c>
    </row>
    <row r="70" spans="1:10" ht="11" customHeight="1" x14ac:dyDescent="0.35">
      <c r="C70" s="10" t="s">
        <v>71</v>
      </c>
      <c r="D70" s="11">
        <v>0</v>
      </c>
      <c r="E70" s="11">
        <v>266</v>
      </c>
      <c r="F70" s="12">
        <f>((D70 - E70) / E70)</f>
        <v>-1</v>
      </c>
      <c r="G70" s="11">
        <v>0</v>
      </c>
      <c r="H70" s="11">
        <v>266</v>
      </c>
      <c r="I70" s="12">
        <f>((G70 - H70) / H70)</f>
        <v>-1</v>
      </c>
      <c r="J70" s="11">
        <v>3200</v>
      </c>
    </row>
    <row r="71" spans="1:10" ht="11" customHeight="1" x14ac:dyDescent="0.35">
      <c r="C71" s="10" t="s">
        <v>72</v>
      </c>
      <c r="D71" s="11">
        <v>631.35</v>
      </c>
      <c r="E71" s="11">
        <v>200</v>
      </c>
      <c r="F71" s="12">
        <f>((D71 - E71) / E71)</f>
        <v>2.1567500000000002</v>
      </c>
      <c r="G71" s="11">
        <v>631.35</v>
      </c>
      <c r="H71" s="11">
        <v>200</v>
      </c>
      <c r="I71" s="12">
        <f>((G71 - H71) / H71)</f>
        <v>2.1567500000000002</v>
      </c>
      <c r="J71" s="11">
        <v>2400</v>
      </c>
    </row>
    <row r="72" spans="1:10" ht="11" customHeight="1" x14ac:dyDescent="0.35">
      <c r="C72" s="10" t="s">
        <v>73</v>
      </c>
      <c r="D72" s="11">
        <v>600.55999999999995</v>
      </c>
      <c r="E72" s="11">
        <v>291</v>
      </c>
      <c r="F72" s="12">
        <f>((D72 - E72) / E72)</f>
        <v>1.0637800687285222</v>
      </c>
      <c r="G72" s="11">
        <v>600.55999999999995</v>
      </c>
      <c r="H72" s="11">
        <v>291</v>
      </c>
      <c r="I72" s="12">
        <f>((G72 - H72) / H72)</f>
        <v>1.0637800687285222</v>
      </c>
      <c r="J72" s="11">
        <v>3500</v>
      </c>
    </row>
    <row r="73" spans="1:10" ht="11" customHeight="1" x14ac:dyDescent="0.35">
      <c r="C73" s="10" t="s">
        <v>74</v>
      </c>
      <c r="D73" s="11">
        <v>0</v>
      </c>
      <c r="E73" s="11">
        <v>41</v>
      </c>
      <c r="F73" s="12">
        <f>((D73 - E73) / E73)</f>
        <v>-1</v>
      </c>
      <c r="G73" s="11">
        <v>0</v>
      </c>
      <c r="H73" s="11">
        <v>41</v>
      </c>
      <c r="I73" s="12">
        <f>((G73 - H73) / H73)</f>
        <v>-1</v>
      </c>
      <c r="J73" s="11">
        <v>500</v>
      </c>
    </row>
    <row r="74" spans="1:10" ht="11" customHeight="1" x14ac:dyDescent="0.35">
      <c r="B74" s="13" t="s">
        <v>75</v>
      </c>
      <c r="D74" s="14">
        <f>SUM(D69:D73)</f>
        <v>1231.9099999999999</v>
      </c>
      <c r="E74" s="14">
        <f>SUM(E69:E73)</f>
        <v>798</v>
      </c>
      <c r="F74" s="15">
        <f>((D74 - E74) / E74)</f>
        <v>0.54374686716791965</v>
      </c>
      <c r="G74" s="14">
        <f>SUM(G69:G73)</f>
        <v>1231.9099999999999</v>
      </c>
      <c r="H74" s="14">
        <f>SUM(H69:H73)</f>
        <v>798</v>
      </c>
      <c r="I74" s="15">
        <f>((G74 - H74) / H74)</f>
        <v>0.54374686716791965</v>
      </c>
      <c r="J74" s="14">
        <f>SUM(J69:J73)</f>
        <v>9800</v>
      </c>
    </row>
    <row r="75" spans="1:10" ht="11" customHeight="1" x14ac:dyDescent="0.35">
      <c r="A75" s="9"/>
      <c r="B75" s="9" t="s">
        <v>76</v>
      </c>
      <c r="C75" s="9"/>
      <c r="D75" s="9"/>
      <c r="E75" s="9"/>
      <c r="F75" s="9"/>
      <c r="G75" s="9"/>
      <c r="H75" s="9"/>
      <c r="I75" s="9"/>
      <c r="J75" s="9"/>
    </row>
    <row r="76" spans="1:10" ht="11" customHeight="1" x14ac:dyDescent="0.35">
      <c r="A76" s="9"/>
      <c r="B76" s="9"/>
      <c r="C76" s="9" t="s">
        <v>77</v>
      </c>
      <c r="D76" s="9"/>
      <c r="E76" s="9"/>
      <c r="F76" s="9"/>
      <c r="G76" s="9"/>
      <c r="H76" s="9"/>
      <c r="I76" s="9"/>
      <c r="J76" s="9"/>
    </row>
    <row r="77" spans="1:10" ht="11" customHeight="1" x14ac:dyDescent="0.35">
      <c r="C77" s="10" t="s">
        <v>78</v>
      </c>
      <c r="D77" s="11">
        <v>4682.29</v>
      </c>
      <c r="E77" s="11">
        <v>5166</v>
      </c>
      <c r="F77" s="12">
        <f>((D77 - E77) / E77)</f>
        <v>-9.3633372048006203E-2</v>
      </c>
      <c r="G77" s="11">
        <v>4682.29</v>
      </c>
      <c r="H77" s="11">
        <v>5166</v>
      </c>
      <c r="I77" s="12">
        <f>((G77 - H77) / H77)</f>
        <v>-9.3633372048006203E-2</v>
      </c>
      <c r="J77" s="11">
        <v>62000</v>
      </c>
    </row>
    <row r="78" spans="1:10" ht="11" customHeight="1" x14ac:dyDescent="0.35">
      <c r="C78" s="10" t="s">
        <v>79</v>
      </c>
      <c r="D78" s="11">
        <v>0</v>
      </c>
      <c r="E78" s="11">
        <v>83</v>
      </c>
      <c r="F78" s="12">
        <f>((D78 - E78) / E78)</f>
        <v>-1</v>
      </c>
      <c r="G78" s="11">
        <v>0</v>
      </c>
      <c r="H78" s="11">
        <v>83</v>
      </c>
      <c r="I78" s="12">
        <f>((G78 - H78) / H78)</f>
        <v>-1</v>
      </c>
      <c r="J78" s="11">
        <v>1000</v>
      </c>
    </row>
    <row r="79" spans="1:10" ht="11" customHeight="1" x14ac:dyDescent="0.35">
      <c r="C79" s="13" t="s">
        <v>80</v>
      </c>
      <c r="D79" s="14">
        <f>SUM(D77:D78)</f>
        <v>4682.29</v>
      </c>
      <c r="E79" s="14">
        <f>SUM(E77:E78)</f>
        <v>5249</v>
      </c>
      <c r="F79" s="15">
        <f>((D79 - E79) / E79)</f>
        <v>-0.10796532672890075</v>
      </c>
      <c r="G79" s="14">
        <f>SUM(G77:G78)</f>
        <v>4682.29</v>
      </c>
      <c r="H79" s="14">
        <f>SUM(H77:H78)</f>
        <v>5249</v>
      </c>
      <c r="I79" s="15">
        <f>((G79 - H79) / H79)</f>
        <v>-0.10796532672890075</v>
      </c>
      <c r="J79" s="14">
        <f>SUM(J77:J78)</f>
        <v>63000</v>
      </c>
    </row>
    <row r="80" spans="1:10" ht="11" customHeight="1" x14ac:dyDescent="0.35">
      <c r="A80" s="9"/>
      <c r="B80" s="9"/>
      <c r="C80" s="9" t="s">
        <v>81</v>
      </c>
      <c r="D80" s="9"/>
      <c r="E80" s="9"/>
      <c r="F80" s="9"/>
      <c r="G80" s="9"/>
      <c r="H80" s="9"/>
      <c r="I80" s="9"/>
      <c r="J80" s="9"/>
    </row>
    <row r="81" spans="1:10" ht="11" customHeight="1" x14ac:dyDescent="0.35">
      <c r="C81" s="10" t="s">
        <v>82</v>
      </c>
      <c r="D81" s="11">
        <v>742.46</v>
      </c>
      <c r="E81" s="11">
        <v>500</v>
      </c>
      <c r="F81" s="12">
        <f>((D81 - E81) / E81)</f>
        <v>0.48492000000000007</v>
      </c>
      <c r="G81" s="11">
        <v>742.46</v>
      </c>
      <c r="H81" s="11">
        <v>500</v>
      </c>
      <c r="I81" s="12">
        <f>((G81 - H81) / H81)</f>
        <v>0.48492000000000007</v>
      </c>
      <c r="J81" s="11">
        <v>6000</v>
      </c>
    </row>
    <row r="82" spans="1:10" ht="11" customHeight="1" x14ac:dyDescent="0.35">
      <c r="C82" s="10" t="s">
        <v>83</v>
      </c>
      <c r="D82" s="11">
        <v>289.77</v>
      </c>
      <c r="E82" s="11">
        <v>350</v>
      </c>
      <c r="F82" s="12">
        <f>((D82 - E82) / E82)</f>
        <v>-0.17208571428571434</v>
      </c>
      <c r="G82" s="11">
        <v>289.77</v>
      </c>
      <c r="H82" s="11">
        <v>350</v>
      </c>
      <c r="I82" s="12">
        <f>((G82 - H82) / H82)</f>
        <v>-0.17208571428571434</v>
      </c>
      <c r="J82" s="11">
        <v>4200</v>
      </c>
    </row>
    <row r="83" spans="1:10" ht="11" customHeight="1" x14ac:dyDescent="0.35">
      <c r="C83" s="10" t="s">
        <v>84</v>
      </c>
      <c r="D83" s="11">
        <v>183.66</v>
      </c>
      <c r="E83" s="11">
        <v>416</v>
      </c>
      <c r="F83" s="12">
        <f>((D83 - E83) / E83)</f>
        <v>-0.55850961538461541</v>
      </c>
      <c r="G83" s="11">
        <v>183.66</v>
      </c>
      <c r="H83" s="11">
        <v>416</v>
      </c>
      <c r="I83" s="12">
        <f>((G83 - H83) / H83)</f>
        <v>-0.55850961538461541</v>
      </c>
      <c r="J83" s="11">
        <v>5000</v>
      </c>
    </row>
    <row r="84" spans="1:10" ht="11" customHeight="1" x14ac:dyDescent="0.35">
      <c r="C84" s="10" t="s">
        <v>85</v>
      </c>
      <c r="D84" s="11">
        <v>0</v>
      </c>
      <c r="E84" s="11">
        <v>41</v>
      </c>
      <c r="F84" s="12">
        <f>((D84 - E84) / E84)</f>
        <v>-1</v>
      </c>
      <c r="G84" s="11">
        <v>0</v>
      </c>
      <c r="H84" s="11">
        <v>41</v>
      </c>
      <c r="I84" s="12">
        <f>((G84 - H84) / H84)</f>
        <v>-1</v>
      </c>
      <c r="J84" s="11">
        <v>500</v>
      </c>
    </row>
    <row r="85" spans="1:10" ht="11" customHeight="1" x14ac:dyDescent="0.35">
      <c r="C85" s="10" t="s">
        <v>86</v>
      </c>
      <c r="D85" s="11">
        <v>0</v>
      </c>
      <c r="E85" s="11">
        <v>0</v>
      </c>
      <c r="F85" s="12">
        <f>0</f>
        <v>0</v>
      </c>
      <c r="G85" s="11">
        <v>0</v>
      </c>
      <c r="H85" s="11">
        <v>0</v>
      </c>
      <c r="I85" s="12">
        <f>0</f>
        <v>0</v>
      </c>
      <c r="J85" s="11">
        <v>500</v>
      </c>
    </row>
    <row r="86" spans="1:10" ht="11" customHeight="1" x14ac:dyDescent="0.35">
      <c r="C86" s="13" t="s">
        <v>87</v>
      </c>
      <c r="D86" s="14">
        <f>SUM(D81:D85)</f>
        <v>1215.8900000000001</v>
      </c>
      <c r="E86" s="14">
        <f>SUM(E81:E85)</f>
        <v>1307</v>
      </c>
      <c r="F86" s="15">
        <f>((D86 - E86) / E86)</f>
        <v>-6.9709257842387073E-2</v>
      </c>
      <c r="G86" s="14">
        <f>SUM(G81:G85)</f>
        <v>1215.8900000000001</v>
      </c>
      <c r="H86" s="14">
        <f>SUM(H81:H85)</f>
        <v>1307</v>
      </c>
      <c r="I86" s="15">
        <f>((G86 - H86) / H86)</f>
        <v>-6.9709257842387073E-2</v>
      </c>
      <c r="J86" s="14">
        <f>SUM(J81:J85)</f>
        <v>16200</v>
      </c>
    </row>
    <row r="87" spans="1:10" ht="11" customHeight="1" x14ac:dyDescent="0.35">
      <c r="B87" s="13" t="s">
        <v>88</v>
      </c>
      <c r="D87" s="14">
        <f>(0 + (D79 + D86))</f>
        <v>5898.18</v>
      </c>
      <c r="E87" s="14">
        <f>(0 + (E79 + E86))</f>
        <v>6556</v>
      </c>
      <c r="F87" s="15">
        <f>((D87 - E87) / E87)</f>
        <v>-0.10033862111043315</v>
      </c>
      <c r="G87" s="14">
        <f>(0 + (G79 + G86))</f>
        <v>5898.18</v>
      </c>
      <c r="H87" s="14">
        <f>(0 + (H79 + H86))</f>
        <v>6556</v>
      </c>
      <c r="I87" s="15">
        <f>((G87 - H87) / H87)</f>
        <v>-0.10033862111043315</v>
      </c>
      <c r="J87" s="14">
        <f>(0 + (J79 + J86))</f>
        <v>79200</v>
      </c>
    </row>
    <row r="88" spans="1:10" ht="11" customHeight="1" x14ac:dyDescent="0.35">
      <c r="A88" s="9"/>
      <c r="B88" s="9" t="s">
        <v>89</v>
      </c>
      <c r="C88" s="9"/>
      <c r="D88" s="9"/>
      <c r="E88" s="9"/>
      <c r="F88" s="9"/>
      <c r="G88" s="9"/>
      <c r="H88" s="9"/>
      <c r="I88" s="9"/>
      <c r="J88" s="9"/>
    </row>
    <row r="89" spans="1:10" ht="11" customHeight="1" x14ac:dyDescent="0.35">
      <c r="C89" s="10" t="s">
        <v>90</v>
      </c>
      <c r="D89" s="11">
        <v>2550.37</v>
      </c>
      <c r="E89" s="11">
        <v>2500</v>
      </c>
      <c r="F89" s="12">
        <f>((D89 - E89) / E89)</f>
        <v>2.0147999999999958E-2</v>
      </c>
      <c r="G89" s="11">
        <v>2550.37</v>
      </c>
      <c r="H89" s="11">
        <v>2500</v>
      </c>
      <c r="I89" s="12">
        <f>((G89 - H89) / H89)</f>
        <v>2.0147999999999958E-2</v>
      </c>
      <c r="J89" s="11">
        <v>30000</v>
      </c>
    </row>
    <row r="90" spans="1:10" ht="11" customHeight="1" x14ac:dyDescent="0.35">
      <c r="C90" s="10" t="s">
        <v>91</v>
      </c>
      <c r="D90" s="11">
        <v>0</v>
      </c>
      <c r="E90" s="11">
        <v>0</v>
      </c>
      <c r="F90" s="12">
        <f>0</f>
        <v>0</v>
      </c>
      <c r="G90" s="11">
        <v>0</v>
      </c>
      <c r="H90" s="11">
        <v>0</v>
      </c>
      <c r="I90" s="12">
        <f>0</f>
        <v>0</v>
      </c>
      <c r="J90" s="11">
        <v>1000</v>
      </c>
    </row>
    <row r="91" spans="1:10" ht="11" customHeight="1" x14ac:dyDescent="0.35">
      <c r="C91" s="10" t="s">
        <v>92</v>
      </c>
      <c r="D91" s="11">
        <v>4097.7299999999996</v>
      </c>
      <c r="E91" s="11">
        <v>4166</v>
      </c>
      <c r="F91" s="12">
        <f>((D91 - E91) / E91)</f>
        <v>-1.6387421987518108E-2</v>
      </c>
      <c r="G91" s="11">
        <v>4097.7299999999996</v>
      </c>
      <c r="H91" s="11">
        <v>4166</v>
      </c>
      <c r="I91" s="12">
        <f>((G91 - H91) / H91)</f>
        <v>-1.6387421987518108E-2</v>
      </c>
      <c r="J91" s="11">
        <v>50000</v>
      </c>
    </row>
    <row r="92" spans="1:10" ht="11" customHeight="1" x14ac:dyDescent="0.35">
      <c r="C92" s="10" t="s">
        <v>93</v>
      </c>
      <c r="D92" s="11">
        <v>550</v>
      </c>
      <c r="E92" s="11">
        <v>500</v>
      </c>
      <c r="F92" s="12">
        <f>((D92 - E92) / E92)</f>
        <v>0.1</v>
      </c>
      <c r="G92" s="11">
        <v>550</v>
      </c>
      <c r="H92" s="11">
        <v>500</v>
      </c>
      <c r="I92" s="12">
        <f>((G92 - H92) / H92)</f>
        <v>0.1</v>
      </c>
      <c r="J92" s="11">
        <v>500</v>
      </c>
    </row>
    <row r="93" spans="1:10" ht="11" customHeight="1" x14ac:dyDescent="0.35">
      <c r="C93" s="10" t="s">
        <v>94</v>
      </c>
      <c r="D93" s="11">
        <v>0</v>
      </c>
      <c r="E93" s="11">
        <v>800</v>
      </c>
      <c r="F93" s="12">
        <f>((D93 - E93) / E93)</f>
        <v>-1</v>
      </c>
      <c r="G93" s="11">
        <v>0</v>
      </c>
      <c r="H93" s="11">
        <v>800</v>
      </c>
      <c r="I93" s="12">
        <f>((G93 - H93) / H93)</f>
        <v>-1</v>
      </c>
      <c r="J93" s="11">
        <v>1600</v>
      </c>
    </row>
    <row r="94" spans="1:10" ht="11" customHeight="1" x14ac:dyDescent="0.35">
      <c r="B94" s="13" t="s">
        <v>95</v>
      </c>
      <c r="D94" s="14">
        <f>SUM(D89:D93)</f>
        <v>7198.0999999999995</v>
      </c>
      <c r="E94" s="14">
        <f>SUM(E89:E93)</f>
        <v>7966</v>
      </c>
      <c r="F94" s="15">
        <f>((D94 - E94) / E94)</f>
        <v>-9.6397188049209201E-2</v>
      </c>
      <c r="G94" s="14">
        <f>SUM(G89:G93)</f>
        <v>7198.0999999999995</v>
      </c>
      <c r="H94" s="14">
        <f>SUM(H89:H93)</f>
        <v>7966</v>
      </c>
      <c r="I94" s="15">
        <f>((G94 - H94) / H94)</f>
        <v>-9.6397188049209201E-2</v>
      </c>
      <c r="J94" s="14">
        <f>SUM(J89:J93)</f>
        <v>83100</v>
      </c>
    </row>
    <row r="95" spans="1:10" ht="11" customHeight="1" x14ac:dyDescent="0.35">
      <c r="A95" s="9"/>
      <c r="B95" s="9" t="s">
        <v>96</v>
      </c>
      <c r="C95" s="9"/>
      <c r="D95" s="9"/>
      <c r="E95" s="9"/>
      <c r="F95" s="9"/>
      <c r="G95" s="9"/>
      <c r="H95" s="9"/>
      <c r="I95" s="9"/>
      <c r="J95" s="9"/>
    </row>
    <row r="96" spans="1:10" ht="11" customHeight="1" x14ac:dyDescent="0.35">
      <c r="C96" s="10" t="s">
        <v>97</v>
      </c>
      <c r="D96" s="11">
        <v>95424.39</v>
      </c>
      <c r="E96" s="11">
        <v>119640</v>
      </c>
      <c r="F96" s="12">
        <f t="shared" ref="F96:F101" si="2">((D96 - E96) / E96)</f>
        <v>-0.20240396188565699</v>
      </c>
      <c r="G96" s="11">
        <v>95424.39</v>
      </c>
      <c r="H96" s="11">
        <v>119640</v>
      </c>
      <c r="I96" s="12">
        <f t="shared" ref="I96:I101" si="3">((G96 - H96) / H96)</f>
        <v>-0.20240396188565699</v>
      </c>
      <c r="J96" s="11">
        <v>1555330</v>
      </c>
    </row>
    <row r="97" spans="3:10" ht="11" customHeight="1" x14ac:dyDescent="0.35">
      <c r="C97" s="10" t="s">
        <v>98</v>
      </c>
      <c r="D97" s="11">
        <v>121352.17</v>
      </c>
      <c r="E97" s="11">
        <v>135490</v>
      </c>
      <c r="F97" s="12">
        <f t="shared" si="2"/>
        <v>-0.10434592958889956</v>
      </c>
      <c r="G97" s="11">
        <v>121352.17</v>
      </c>
      <c r="H97" s="11">
        <v>135490</v>
      </c>
      <c r="I97" s="12">
        <f t="shared" si="3"/>
        <v>-0.10434592958889956</v>
      </c>
      <c r="J97" s="11">
        <v>1761382</v>
      </c>
    </row>
    <row r="98" spans="3:10" ht="11" customHeight="1" x14ac:dyDescent="0.35">
      <c r="C98" s="10" t="s">
        <v>99</v>
      </c>
      <c r="D98" s="11">
        <v>1920.44</v>
      </c>
      <c r="E98" s="11">
        <v>1661</v>
      </c>
      <c r="F98" s="12">
        <f t="shared" si="2"/>
        <v>0.15619506321493079</v>
      </c>
      <c r="G98" s="11">
        <v>1920.44</v>
      </c>
      <c r="H98" s="11">
        <v>1661</v>
      </c>
      <c r="I98" s="12">
        <f t="shared" si="3"/>
        <v>0.15619506321493079</v>
      </c>
      <c r="J98" s="11">
        <v>21600</v>
      </c>
    </row>
    <row r="99" spans="3:10" ht="11" customHeight="1" x14ac:dyDescent="0.35">
      <c r="C99" s="10" t="s">
        <v>100</v>
      </c>
      <c r="D99" s="11">
        <v>6443.59</v>
      </c>
      <c r="E99" s="11">
        <v>6662</v>
      </c>
      <c r="F99" s="12">
        <f t="shared" si="2"/>
        <v>-3.2784449114380047E-2</v>
      </c>
      <c r="G99" s="11">
        <v>6443.59</v>
      </c>
      <c r="H99" s="11">
        <v>6662</v>
      </c>
      <c r="I99" s="12">
        <f t="shared" si="3"/>
        <v>-3.2784449114380047E-2</v>
      </c>
      <c r="J99" s="11">
        <v>86607</v>
      </c>
    </row>
    <row r="100" spans="3:10" ht="11" customHeight="1" x14ac:dyDescent="0.35">
      <c r="C100" s="10" t="s">
        <v>101</v>
      </c>
      <c r="D100" s="11">
        <v>14460</v>
      </c>
      <c r="E100" s="11">
        <v>15157</v>
      </c>
      <c r="F100" s="12">
        <f t="shared" si="2"/>
        <v>-4.598535330210464E-2</v>
      </c>
      <c r="G100" s="11">
        <v>14460</v>
      </c>
      <c r="H100" s="11">
        <v>15157</v>
      </c>
      <c r="I100" s="12">
        <f t="shared" si="3"/>
        <v>-4.598535330210464E-2</v>
      </c>
      <c r="J100" s="11">
        <v>181887</v>
      </c>
    </row>
    <row r="101" spans="3:10" ht="11" customHeight="1" x14ac:dyDescent="0.35">
      <c r="C101" s="10" t="s">
        <v>102</v>
      </c>
      <c r="D101" s="11">
        <v>3337</v>
      </c>
      <c r="E101" s="11">
        <v>3109</v>
      </c>
      <c r="F101" s="12">
        <f t="shared" si="2"/>
        <v>7.3335477645545197E-2</v>
      </c>
      <c r="G101" s="11">
        <v>3337</v>
      </c>
      <c r="H101" s="11">
        <v>3109</v>
      </c>
      <c r="I101" s="12">
        <f t="shared" si="3"/>
        <v>7.3335477645545197E-2</v>
      </c>
      <c r="J101" s="11">
        <v>37316</v>
      </c>
    </row>
    <row r="102" spans="3:10" ht="11" customHeight="1" x14ac:dyDescent="0.35">
      <c r="C102" s="10" t="s">
        <v>103</v>
      </c>
      <c r="D102" s="11">
        <v>0</v>
      </c>
      <c r="E102" s="11">
        <v>0</v>
      </c>
      <c r="F102" s="12">
        <f>0</f>
        <v>0</v>
      </c>
      <c r="G102" s="11">
        <v>0</v>
      </c>
      <c r="H102" s="11">
        <v>0</v>
      </c>
      <c r="I102" s="12">
        <f>0</f>
        <v>0</v>
      </c>
      <c r="J102" s="11">
        <v>53816</v>
      </c>
    </row>
    <row r="103" spans="3:10" ht="11" customHeight="1" x14ac:dyDescent="0.35">
      <c r="C103" s="10" t="s">
        <v>104</v>
      </c>
      <c r="D103" s="11">
        <v>471.64</v>
      </c>
      <c r="E103" s="11">
        <v>1000</v>
      </c>
      <c r="F103" s="12">
        <f t="shared" ref="F103:F108" si="4">((D103 - E103) / E103)</f>
        <v>-0.52836000000000005</v>
      </c>
      <c r="G103" s="11">
        <v>471.64</v>
      </c>
      <c r="H103" s="11">
        <v>1000</v>
      </c>
      <c r="I103" s="12">
        <f t="shared" ref="I103:I108" si="5">((G103 - H103) / H103)</f>
        <v>-0.52836000000000005</v>
      </c>
      <c r="J103" s="11">
        <v>15000</v>
      </c>
    </row>
    <row r="104" spans="3:10" ht="11" customHeight="1" x14ac:dyDescent="0.35">
      <c r="C104" s="10" t="s">
        <v>105</v>
      </c>
      <c r="D104" s="11">
        <v>0</v>
      </c>
      <c r="E104" s="11">
        <v>250</v>
      </c>
      <c r="F104" s="12">
        <f t="shared" si="4"/>
        <v>-1</v>
      </c>
      <c r="G104" s="11">
        <v>0</v>
      </c>
      <c r="H104" s="11">
        <v>250</v>
      </c>
      <c r="I104" s="12">
        <f t="shared" si="5"/>
        <v>-1</v>
      </c>
      <c r="J104" s="11">
        <v>3000</v>
      </c>
    </row>
    <row r="105" spans="3:10" ht="11" customHeight="1" x14ac:dyDescent="0.35">
      <c r="C105" s="10" t="s">
        <v>106</v>
      </c>
      <c r="D105" s="11">
        <v>3568.02</v>
      </c>
      <c r="E105" s="11">
        <v>833</v>
      </c>
      <c r="F105" s="12">
        <f t="shared" si="4"/>
        <v>3.2833373349339734</v>
      </c>
      <c r="G105" s="11">
        <v>3568.02</v>
      </c>
      <c r="H105" s="11">
        <v>833</v>
      </c>
      <c r="I105" s="12">
        <f t="shared" si="5"/>
        <v>3.2833373349339734</v>
      </c>
      <c r="J105" s="11">
        <v>20000</v>
      </c>
    </row>
    <row r="106" spans="3:10" ht="11" customHeight="1" x14ac:dyDescent="0.35">
      <c r="C106" s="10" t="s">
        <v>107</v>
      </c>
      <c r="D106" s="11">
        <v>3000</v>
      </c>
      <c r="E106" s="11">
        <v>5000</v>
      </c>
      <c r="F106" s="12">
        <f t="shared" si="4"/>
        <v>-0.4</v>
      </c>
      <c r="G106" s="11">
        <v>3000</v>
      </c>
      <c r="H106" s="11">
        <v>5000</v>
      </c>
      <c r="I106" s="12">
        <f t="shared" si="5"/>
        <v>-0.4</v>
      </c>
      <c r="J106" s="11">
        <v>5000</v>
      </c>
    </row>
    <row r="107" spans="3:10" ht="11" customHeight="1" x14ac:dyDescent="0.35">
      <c r="C107" s="10" t="s">
        <v>108</v>
      </c>
      <c r="D107" s="11">
        <v>0</v>
      </c>
      <c r="E107" s="11">
        <v>666</v>
      </c>
      <c r="F107" s="12">
        <f t="shared" si="4"/>
        <v>-1</v>
      </c>
      <c r="G107" s="11">
        <v>0</v>
      </c>
      <c r="H107" s="11">
        <v>666</v>
      </c>
      <c r="I107" s="12">
        <f t="shared" si="5"/>
        <v>-1</v>
      </c>
      <c r="J107" s="11">
        <v>8000</v>
      </c>
    </row>
    <row r="108" spans="3:10" ht="11" customHeight="1" x14ac:dyDescent="0.35">
      <c r="C108" s="10" t="s">
        <v>109</v>
      </c>
      <c r="D108" s="11">
        <v>28673.67</v>
      </c>
      <c r="E108" s="11">
        <v>31765</v>
      </c>
      <c r="F108" s="12">
        <f t="shared" si="4"/>
        <v>-9.7318747048638493E-2</v>
      </c>
      <c r="G108" s="11">
        <v>28673.67</v>
      </c>
      <c r="H108" s="11">
        <v>31765</v>
      </c>
      <c r="I108" s="12">
        <f t="shared" si="5"/>
        <v>-9.7318747048638493E-2</v>
      </c>
      <c r="J108" s="11">
        <v>412945</v>
      </c>
    </row>
    <row r="109" spans="3:10" ht="11" customHeight="1" x14ac:dyDescent="0.35">
      <c r="C109" s="10" t="s">
        <v>110</v>
      </c>
      <c r="D109" s="11">
        <v>855</v>
      </c>
      <c r="E109" s="11">
        <v>0</v>
      </c>
      <c r="F109" s="12">
        <f>0</f>
        <v>0</v>
      </c>
      <c r="G109" s="11">
        <v>855</v>
      </c>
      <c r="H109" s="11">
        <v>0</v>
      </c>
      <c r="I109" s="12">
        <f>0</f>
        <v>0</v>
      </c>
      <c r="J109" s="11">
        <v>0</v>
      </c>
    </row>
    <row r="110" spans="3:10" ht="11" customHeight="1" x14ac:dyDescent="0.35">
      <c r="C110" s="10" t="s">
        <v>111</v>
      </c>
      <c r="D110" s="11">
        <v>11500</v>
      </c>
      <c r="E110" s="11">
        <v>10910</v>
      </c>
      <c r="F110" s="12">
        <f>((D110 - E110) / E110)</f>
        <v>5.4078826764436295E-2</v>
      </c>
      <c r="G110" s="11">
        <v>11500</v>
      </c>
      <c r="H110" s="11">
        <v>10910</v>
      </c>
      <c r="I110" s="12">
        <f>((G110 - H110) / H110)</f>
        <v>5.4078826764436295E-2</v>
      </c>
      <c r="J110" s="11">
        <v>130923</v>
      </c>
    </row>
    <row r="111" spans="3:10" ht="11" customHeight="1" x14ac:dyDescent="0.35">
      <c r="C111" s="10" t="s">
        <v>112</v>
      </c>
      <c r="D111" s="11">
        <v>2469</v>
      </c>
      <c r="E111" s="11">
        <v>0</v>
      </c>
      <c r="F111" s="12">
        <f>0</f>
        <v>0</v>
      </c>
      <c r="G111" s="11">
        <v>2469</v>
      </c>
      <c r="H111" s="11">
        <v>0</v>
      </c>
      <c r="I111" s="12">
        <f>0</f>
        <v>0</v>
      </c>
      <c r="J111" s="11">
        <v>0</v>
      </c>
    </row>
    <row r="112" spans="3:10" ht="11" customHeight="1" x14ac:dyDescent="0.35">
      <c r="C112" s="10" t="s">
        <v>113</v>
      </c>
      <c r="D112" s="11">
        <v>0</v>
      </c>
      <c r="E112" s="11">
        <v>166</v>
      </c>
      <c r="F112" s="12">
        <f>((D112 - E112) / E112)</f>
        <v>-1</v>
      </c>
      <c r="G112" s="11">
        <v>0</v>
      </c>
      <c r="H112" s="11">
        <v>166</v>
      </c>
      <c r="I112" s="12">
        <f>((G112 - H112) / H112)</f>
        <v>-1</v>
      </c>
      <c r="J112" s="11">
        <v>2000</v>
      </c>
    </row>
    <row r="113" spans="1:10" ht="11" customHeight="1" x14ac:dyDescent="0.35">
      <c r="B113" s="13" t="s">
        <v>114</v>
      </c>
      <c r="D113" s="14">
        <f>SUM(D96:D112)</f>
        <v>293474.92</v>
      </c>
      <c r="E113" s="14">
        <f>SUM(E96:E112)</f>
        <v>332309</v>
      </c>
      <c r="F113" s="15">
        <f>((D113 - E113) / E113)</f>
        <v>-0.11686135494374217</v>
      </c>
      <c r="G113" s="14">
        <f>SUM(G96:G112)</f>
        <v>293474.92</v>
      </c>
      <c r="H113" s="14">
        <f>SUM(H96:H112)</f>
        <v>332309</v>
      </c>
      <c r="I113" s="15">
        <f>((G113 - H113) / H113)</f>
        <v>-0.11686135494374217</v>
      </c>
      <c r="J113" s="14">
        <f>SUM(J96:J112)</f>
        <v>4294806</v>
      </c>
    </row>
    <row r="114" spans="1:10" ht="11" customHeight="1" x14ac:dyDescent="0.35">
      <c r="A114" s="9"/>
      <c r="B114" s="9" t="s">
        <v>115</v>
      </c>
      <c r="C114" s="9"/>
      <c r="D114" s="9"/>
      <c r="E114" s="9"/>
      <c r="F114" s="9"/>
      <c r="G114" s="9"/>
      <c r="H114" s="9"/>
      <c r="I114" s="9"/>
      <c r="J114" s="9"/>
    </row>
    <row r="115" spans="1:10" ht="11" customHeight="1" x14ac:dyDescent="0.35">
      <c r="A115" s="9"/>
      <c r="B115" s="9"/>
      <c r="C115" s="9" t="s">
        <v>116</v>
      </c>
      <c r="D115" s="9"/>
      <c r="E115" s="9"/>
      <c r="F115" s="9"/>
      <c r="G115" s="9"/>
      <c r="H115" s="9"/>
      <c r="I115" s="9"/>
      <c r="J115" s="9"/>
    </row>
    <row r="116" spans="1:10" ht="11" customHeight="1" x14ac:dyDescent="0.35">
      <c r="C116" s="10" t="s">
        <v>117</v>
      </c>
      <c r="D116" s="11">
        <v>280</v>
      </c>
      <c r="E116" s="11">
        <v>333</v>
      </c>
      <c r="F116" s="12">
        <f>((D116 - E116) / E116)</f>
        <v>-0.15915915915915915</v>
      </c>
      <c r="G116" s="11">
        <v>280</v>
      </c>
      <c r="H116" s="11">
        <v>333</v>
      </c>
      <c r="I116" s="12">
        <f>((G116 - H116) / H116)</f>
        <v>-0.15915915915915915</v>
      </c>
      <c r="J116" s="11">
        <v>4000</v>
      </c>
    </row>
    <row r="117" spans="1:10" ht="11" customHeight="1" x14ac:dyDescent="0.35">
      <c r="C117" s="10" t="s">
        <v>118</v>
      </c>
      <c r="D117" s="11">
        <v>1148.1199999999999</v>
      </c>
      <c r="E117" s="11">
        <v>1166</v>
      </c>
      <c r="F117" s="12">
        <f>((D117 - E117) / E117)</f>
        <v>-1.5334476843910899E-2</v>
      </c>
      <c r="G117" s="11">
        <v>1148.1199999999999</v>
      </c>
      <c r="H117" s="11">
        <v>1166</v>
      </c>
      <c r="I117" s="12">
        <f>((G117 - H117) / H117)</f>
        <v>-1.5334476843910899E-2</v>
      </c>
      <c r="J117" s="11">
        <v>14000</v>
      </c>
    </row>
    <row r="118" spans="1:10" ht="11" customHeight="1" x14ac:dyDescent="0.35">
      <c r="C118" s="10" t="s">
        <v>119</v>
      </c>
      <c r="D118" s="11">
        <v>120</v>
      </c>
      <c r="E118" s="11">
        <v>116</v>
      </c>
      <c r="F118" s="12">
        <f>((D118 - E118) / E118)</f>
        <v>3.4482758620689655E-2</v>
      </c>
      <c r="G118" s="11">
        <v>120</v>
      </c>
      <c r="H118" s="11">
        <v>116</v>
      </c>
      <c r="I118" s="12">
        <f>((G118 - H118) / H118)</f>
        <v>3.4482758620689655E-2</v>
      </c>
      <c r="J118" s="11">
        <v>1400</v>
      </c>
    </row>
    <row r="119" spans="1:10" ht="11" customHeight="1" x14ac:dyDescent="0.35">
      <c r="C119" s="10" t="s">
        <v>120</v>
      </c>
      <c r="D119" s="11">
        <v>0</v>
      </c>
      <c r="E119" s="11">
        <v>41</v>
      </c>
      <c r="F119" s="12">
        <f>((D119 - E119) / E119)</f>
        <v>-1</v>
      </c>
      <c r="G119" s="11">
        <v>0</v>
      </c>
      <c r="H119" s="11">
        <v>41</v>
      </c>
      <c r="I119" s="12">
        <f>((G119 - H119) / H119)</f>
        <v>-1</v>
      </c>
      <c r="J119" s="11">
        <v>500</v>
      </c>
    </row>
    <row r="120" spans="1:10" ht="11" customHeight="1" x14ac:dyDescent="0.35">
      <c r="C120" s="13" t="s">
        <v>121</v>
      </c>
      <c r="D120" s="14">
        <f>SUM(D116:D119)</f>
        <v>1548.12</v>
      </c>
      <c r="E120" s="14">
        <f>SUM(E116:E119)</f>
        <v>1656</v>
      </c>
      <c r="F120" s="15">
        <f>((D120 - E120) / E120)</f>
        <v>-6.5144927536231953E-2</v>
      </c>
      <c r="G120" s="14">
        <f>SUM(G116:G119)</f>
        <v>1548.12</v>
      </c>
      <c r="H120" s="14">
        <f>SUM(H116:H119)</f>
        <v>1656</v>
      </c>
      <c r="I120" s="15">
        <f>((G120 - H120) / H120)</f>
        <v>-6.5144927536231953E-2</v>
      </c>
      <c r="J120" s="14">
        <f>SUM(J116:J119)</f>
        <v>19900</v>
      </c>
    </row>
    <row r="121" spans="1:10" ht="11" customHeight="1" x14ac:dyDescent="0.35">
      <c r="A121" s="9"/>
      <c r="B121" s="9"/>
      <c r="C121" s="9" t="s">
        <v>122</v>
      </c>
      <c r="D121" s="9"/>
      <c r="E121" s="9"/>
      <c r="F121" s="9"/>
      <c r="G121" s="9"/>
      <c r="H121" s="9"/>
      <c r="I121" s="9"/>
      <c r="J121" s="9"/>
    </row>
    <row r="122" spans="1:10" ht="11" customHeight="1" x14ac:dyDescent="0.35">
      <c r="C122" s="10" t="s">
        <v>123</v>
      </c>
      <c r="D122" s="11">
        <v>313.82</v>
      </c>
      <c r="E122" s="11">
        <v>416</v>
      </c>
      <c r="F122" s="12">
        <f>((D122 - E122) / E122)</f>
        <v>-0.24562500000000001</v>
      </c>
      <c r="G122" s="11">
        <v>313.82</v>
      </c>
      <c r="H122" s="11">
        <v>416</v>
      </c>
      <c r="I122" s="12">
        <f>((G122 - H122) / H122)</f>
        <v>-0.24562500000000001</v>
      </c>
      <c r="J122" s="11">
        <v>5000</v>
      </c>
    </row>
    <row r="123" spans="1:10" ht="11" customHeight="1" x14ac:dyDescent="0.35">
      <c r="C123" s="10" t="s">
        <v>124</v>
      </c>
      <c r="D123" s="11">
        <v>20</v>
      </c>
      <c r="E123" s="11">
        <v>20</v>
      </c>
      <c r="F123" s="12">
        <f>((D123 - E123) / E123)</f>
        <v>0</v>
      </c>
      <c r="G123" s="11">
        <v>20</v>
      </c>
      <c r="H123" s="11">
        <v>20</v>
      </c>
      <c r="I123" s="12">
        <f>((G123 - H123) / H123)</f>
        <v>0</v>
      </c>
      <c r="J123" s="11">
        <v>240</v>
      </c>
    </row>
    <row r="124" spans="1:10" ht="11" customHeight="1" x14ac:dyDescent="0.35">
      <c r="C124" s="13" t="s">
        <v>125</v>
      </c>
      <c r="D124" s="14">
        <f>SUM(D122:D123)</f>
        <v>333.82</v>
      </c>
      <c r="E124" s="14">
        <f>SUM(E122:E123)</f>
        <v>436</v>
      </c>
      <c r="F124" s="15">
        <f>((D124 - E124) / E124)</f>
        <v>-0.23435779816513763</v>
      </c>
      <c r="G124" s="14">
        <f>SUM(G122:G123)</f>
        <v>333.82</v>
      </c>
      <c r="H124" s="14">
        <f>SUM(H122:H123)</f>
        <v>436</v>
      </c>
      <c r="I124" s="15">
        <f>((G124 - H124) / H124)</f>
        <v>-0.23435779816513763</v>
      </c>
      <c r="J124" s="14">
        <f>SUM(J122:J123)</f>
        <v>5240</v>
      </c>
    </row>
    <row r="125" spans="1:10" ht="11" customHeight="1" x14ac:dyDescent="0.35">
      <c r="B125" s="13" t="s">
        <v>126</v>
      </c>
      <c r="D125" s="14">
        <f>(0 + (D120 + D124))</f>
        <v>1881.9399999999998</v>
      </c>
      <c r="E125" s="14">
        <f>(0 + (E120 + E124))</f>
        <v>2092</v>
      </c>
      <c r="F125" s="15">
        <f>((D125 - E125) / E125)</f>
        <v>-0.10041108986615686</v>
      </c>
      <c r="G125" s="14">
        <f>(0 + (G120 + G124))</f>
        <v>1881.9399999999998</v>
      </c>
      <c r="H125" s="14">
        <f>(0 + (H120 + H124))</f>
        <v>2092</v>
      </c>
      <c r="I125" s="15">
        <f>((G125 - H125) / H125)</f>
        <v>-0.10041108986615686</v>
      </c>
      <c r="J125" s="14">
        <f>(0 + (J120 + J124))</f>
        <v>25140</v>
      </c>
    </row>
    <row r="126" spans="1:10" ht="11" customHeight="1" x14ac:dyDescent="0.35">
      <c r="A126" s="9"/>
      <c r="B126" s="9" t="s">
        <v>127</v>
      </c>
      <c r="C126" s="9"/>
      <c r="D126" s="9"/>
      <c r="E126" s="9"/>
      <c r="F126" s="9"/>
      <c r="G126" s="9"/>
      <c r="H126" s="9"/>
      <c r="I126" s="9"/>
      <c r="J126" s="9"/>
    </row>
    <row r="127" spans="1:10" ht="11" customHeight="1" x14ac:dyDescent="0.35">
      <c r="C127" s="10" t="s">
        <v>128</v>
      </c>
      <c r="D127" s="11">
        <v>5769.2</v>
      </c>
      <c r="E127" s="11">
        <v>5538</v>
      </c>
      <c r="F127" s="12">
        <f>((D127 - E127) / E127)</f>
        <v>4.1747923438064251E-2</v>
      </c>
      <c r="G127" s="11">
        <v>5769.2</v>
      </c>
      <c r="H127" s="11">
        <v>5538</v>
      </c>
      <c r="I127" s="12">
        <f>((G127 - H127) / H127)</f>
        <v>4.1747923438064251E-2</v>
      </c>
      <c r="J127" s="11">
        <v>72000</v>
      </c>
    </row>
    <row r="128" spans="1:10" ht="11" customHeight="1" x14ac:dyDescent="0.35">
      <c r="C128" s="10" t="s">
        <v>129</v>
      </c>
      <c r="D128" s="11">
        <v>15373.16</v>
      </c>
      <c r="E128" s="11">
        <v>16393</v>
      </c>
      <c r="F128" s="12">
        <f>((D128 - E128) / E128)</f>
        <v>-6.2211919721832501E-2</v>
      </c>
      <c r="G128" s="11">
        <v>15373.16</v>
      </c>
      <c r="H128" s="11">
        <v>16393</v>
      </c>
      <c r="I128" s="12">
        <f>((G128 - H128) / H128)</f>
        <v>-6.2211919721832501E-2</v>
      </c>
      <c r="J128" s="11">
        <v>213116</v>
      </c>
    </row>
    <row r="129" spans="1:10" ht="11" customHeight="1" x14ac:dyDescent="0.35">
      <c r="C129" s="10" t="s">
        <v>130</v>
      </c>
      <c r="D129" s="11">
        <v>0</v>
      </c>
      <c r="E129" s="11">
        <v>33</v>
      </c>
      <c r="F129" s="12">
        <f>((D129 - E129) / E129)</f>
        <v>-1</v>
      </c>
      <c r="G129" s="11">
        <v>0</v>
      </c>
      <c r="H129" s="11">
        <v>33</v>
      </c>
      <c r="I129" s="12">
        <f>((G129 - H129) / H129)</f>
        <v>-1</v>
      </c>
      <c r="J129" s="11">
        <v>400</v>
      </c>
    </row>
    <row r="130" spans="1:10" ht="11" customHeight="1" x14ac:dyDescent="0.35">
      <c r="B130" s="13" t="s">
        <v>131</v>
      </c>
      <c r="D130" s="14">
        <f>SUM(D127:D129)</f>
        <v>21142.36</v>
      </c>
      <c r="E130" s="14">
        <f>SUM(E127:E129)</f>
        <v>21964</v>
      </c>
      <c r="F130" s="15">
        <f>((D130 - E130) / E130)</f>
        <v>-3.7408486614460001E-2</v>
      </c>
      <c r="G130" s="14">
        <f>SUM(G127:G129)</f>
        <v>21142.36</v>
      </c>
      <c r="H130" s="14">
        <f>SUM(H127:H129)</f>
        <v>21964</v>
      </c>
      <c r="I130" s="15">
        <f>((G130 - H130) / H130)</f>
        <v>-3.7408486614460001E-2</v>
      </c>
      <c r="J130" s="14">
        <f>SUM(J127:J129)</f>
        <v>285516</v>
      </c>
    </row>
    <row r="131" spans="1:10" ht="11" customHeight="1" x14ac:dyDescent="0.35">
      <c r="A131" s="9"/>
      <c r="B131" s="9" t="s">
        <v>132</v>
      </c>
      <c r="C131" s="9"/>
      <c r="D131" s="9"/>
      <c r="E131" s="9"/>
      <c r="F131" s="9"/>
      <c r="G131" s="9"/>
      <c r="H131" s="9"/>
      <c r="I131" s="9"/>
      <c r="J131" s="9"/>
    </row>
    <row r="132" spans="1:10" ht="11" customHeight="1" x14ac:dyDescent="0.35">
      <c r="C132" s="10" t="s">
        <v>133</v>
      </c>
      <c r="D132" s="11">
        <v>0</v>
      </c>
      <c r="E132" s="11">
        <v>100</v>
      </c>
      <c r="F132" s="12">
        <f t="shared" ref="F132:F143" si="6">((D132 - E132) / E132)</f>
        <v>-1</v>
      </c>
      <c r="G132" s="11">
        <v>0</v>
      </c>
      <c r="H132" s="11">
        <v>100</v>
      </c>
      <c r="I132" s="12">
        <f t="shared" ref="I132:I143" si="7">((G132 - H132) / H132)</f>
        <v>-1</v>
      </c>
      <c r="J132" s="11">
        <v>1200</v>
      </c>
    </row>
    <row r="133" spans="1:10" ht="11" customHeight="1" x14ac:dyDescent="0.35">
      <c r="C133" s="10" t="s">
        <v>134</v>
      </c>
      <c r="D133" s="11">
        <v>196.93</v>
      </c>
      <c r="E133" s="11">
        <v>133</v>
      </c>
      <c r="F133" s="12">
        <f t="shared" si="6"/>
        <v>0.48067669172932337</v>
      </c>
      <c r="G133" s="11">
        <v>196.93</v>
      </c>
      <c r="H133" s="11">
        <v>133</v>
      </c>
      <c r="I133" s="12">
        <f t="shared" si="7"/>
        <v>0.48067669172932337</v>
      </c>
      <c r="J133" s="11">
        <v>1600</v>
      </c>
    </row>
    <row r="134" spans="1:10" ht="11" customHeight="1" x14ac:dyDescent="0.35">
      <c r="C134" s="10" t="s">
        <v>135</v>
      </c>
      <c r="D134" s="11">
        <v>0</v>
      </c>
      <c r="E134" s="11">
        <v>133</v>
      </c>
      <c r="F134" s="12">
        <f t="shared" si="6"/>
        <v>-1</v>
      </c>
      <c r="G134" s="11">
        <v>0</v>
      </c>
      <c r="H134" s="11">
        <v>133</v>
      </c>
      <c r="I134" s="12">
        <f t="shared" si="7"/>
        <v>-1</v>
      </c>
      <c r="J134" s="11">
        <v>1600</v>
      </c>
    </row>
    <row r="135" spans="1:10" ht="11" customHeight="1" x14ac:dyDescent="0.35">
      <c r="C135" s="10" t="s">
        <v>136</v>
      </c>
      <c r="D135" s="11">
        <v>16.2</v>
      </c>
      <c r="E135" s="11">
        <v>100</v>
      </c>
      <c r="F135" s="12">
        <f t="shared" si="6"/>
        <v>-0.83799999999999997</v>
      </c>
      <c r="G135" s="11">
        <v>16.2</v>
      </c>
      <c r="H135" s="11">
        <v>100</v>
      </c>
      <c r="I135" s="12">
        <f t="shared" si="7"/>
        <v>-0.83799999999999997</v>
      </c>
      <c r="J135" s="11">
        <v>1200</v>
      </c>
    </row>
    <row r="136" spans="1:10" ht="11" customHeight="1" x14ac:dyDescent="0.35">
      <c r="C136" s="10" t="s">
        <v>137</v>
      </c>
      <c r="D136" s="11">
        <v>0</v>
      </c>
      <c r="E136" s="11">
        <v>416</v>
      </c>
      <c r="F136" s="12">
        <f t="shared" si="6"/>
        <v>-1</v>
      </c>
      <c r="G136" s="11">
        <v>0</v>
      </c>
      <c r="H136" s="11">
        <v>416</v>
      </c>
      <c r="I136" s="12">
        <f t="shared" si="7"/>
        <v>-1</v>
      </c>
      <c r="J136" s="11">
        <v>5000</v>
      </c>
    </row>
    <row r="137" spans="1:10" ht="11" customHeight="1" x14ac:dyDescent="0.35">
      <c r="C137" s="10" t="s">
        <v>138</v>
      </c>
      <c r="D137" s="11">
        <v>0</v>
      </c>
      <c r="E137" s="11">
        <v>333</v>
      </c>
      <c r="F137" s="12">
        <f t="shared" si="6"/>
        <v>-1</v>
      </c>
      <c r="G137" s="11">
        <v>0</v>
      </c>
      <c r="H137" s="11">
        <v>333</v>
      </c>
      <c r="I137" s="12">
        <f t="shared" si="7"/>
        <v>-1</v>
      </c>
      <c r="J137" s="11">
        <v>4000</v>
      </c>
    </row>
    <row r="138" spans="1:10" ht="11" customHeight="1" x14ac:dyDescent="0.35">
      <c r="C138" s="10" t="s">
        <v>139</v>
      </c>
      <c r="D138" s="11">
        <v>0</v>
      </c>
      <c r="E138" s="11">
        <v>125</v>
      </c>
      <c r="F138" s="12">
        <f t="shared" si="6"/>
        <v>-1</v>
      </c>
      <c r="G138" s="11">
        <v>0</v>
      </c>
      <c r="H138" s="11">
        <v>125</v>
      </c>
      <c r="I138" s="12">
        <f t="shared" si="7"/>
        <v>-1</v>
      </c>
      <c r="J138" s="11">
        <v>1500</v>
      </c>
    </row>
    <row r="139" spans="1:10" ht="11" customHeight="1" x14ac:dyDescent="0.35">
      <c r="C139" s="10" t="s">
        <v>140</v>
      </c>
      <c r="D139" s="11">
        <v>0</v>
      </c>
      <c r="E139" s="11">
        <v>83</v>
      </c>
      <c r="F139" s="12">
        <f t="shared" si="6"/>
        <v>-1</v>
      </c>
      <c r="G139" s="11">
        <v>0</v>
      </c>
      <c r="H139" s="11">
        <v>83</v>
      </c>
      <c r="I139" s="12">
        <f t="shared" si="7"/>
        <v>-1</v>
      </c>
      <c r="J139" s="11">
        <v>1000</v>
      </c>
    </row>
    <row r="140" spans="1:10" ht="11" customHeight="1" x14ac:dyDescent="0.35">
      <c r="C140" s="10" t="s">
        <v>141</v>
      </c>
      <c r="D140" s="11">
        <v>0</v>
      </c>
      <c r="E140" s="11">
        <v>100</v>
      </c>
      <c r="F140" s="12">
        <f t="shared" si="6"/>
        <v>-1</v>
      </c>
      <c r="G140" s="11">
        <v>0</v>
      </c>
      <c r="H140" s="11">
        <v>100</v>
      </c>
      <c r="I140" s="12">
        <f t="shared" si="7"/>
        <v>-1</v>
      </c>
      <c r="J140" s="11">
        <v>1200</v>
      </c>
    </row>
    <row r="141" spans="1:10" ht="11" customHeight="1" x14ac:dyDescent="0.35">
      <c r="C141" s="10" t="s">
        <v>142</v>
      </c>
      <c r="D141" s="11">
        <v>0</v>
      </c>
      <c r="E141" s="11">
        <v>125</v>
      </c>
      <c r="F141" s="12">
        <f t="shared" si="6"/>
        <v>-1</v>
      </c>
      <c r="G141" s="11">
        <v>0</v>
      </c>
      <c r="H141" s="11">
        <v>125</v>
      </c>
      <c r="I141" s="12">
        <f t="shared" si="7"/>
        <v>-1</v>
      </c>
      <c r="J141" s="11">
        <v>1500</v>
      </c>
    </row>
    <row r="142" spans="1:10" ht="11" customHeight="1" x14ac:dyDescent="0.35">
      <c r="C142" s="10" t="s">
        <v>143</v>
      </c>
      <c r="D142" s="11">
        <v>0</v>
      </c>
      <c r="E142" s="11">
        <v>1800</v>
      </c>
      <c r="F142" s="12">
        <f t="shared" si="6"/>
        <v>-1</v>
      </c>
      <c r="G142" s="11">
        <v>0</v>
      </c>
      <c r="H142" s="11">
        <v>1800</v>
      </c>
      <c r="I142" s="12">
        <f t="shared" si="7"/>
        <v>-1</v>
      </c>
      <c r="J142" s="11">
        <v>1800</v>
      </c>
    </row>
    <row r="143" spans="1:10" ht="11" customHeight="1" x14ac:dyDescent="0.35">
      <c r="B143" s="13" t="s">
        <v>144</v>
      </c>
      <c r="D143" s="14">
        <f>SUM(D132:D142)</f>
        <v>213.13</v>
      </c>
      <c r="E143" s="14">
        <f>SUM(E132:E142)</f>
        <v>3448</v>
      </c>
      <c r="F143" s="15">
        <f t="shared" si="6"/>
        <v>-0.938187354988399</v>
      </c>
      <c r="G143" s="14">
        <f>SUM(G132:G142)</f>
        <v>213.13</v>
      </c>
      <c r="H143" s="14">
        <f>SUM(H132:H142)</f>
        <v>3448</v>
      </c>
      <c r="I143" s="15">
        <f t="shared" si="7"/>
        <v>-0.938187354988399</v>
      </c>
      <c r="J143" s="14">
        <f>SUM(J132:J142)</f>
        <v>21600</v>
      </c>
    </row>
    <row r="144" spans="1:10" ht="11" customHeight="1" x14ac:dyDescent="0.35">
      <c r="A144" s="9"/>
      <c r="B144" s="9" t="s">
        <v>145</v>
      </c>
      <c r="C144" s="9"/>
      <c r="D144" s="9"/>
      <c r="E144" s="9"/>
      <c r="F144" s="9"/>
      <c r="G144" s="9"/>
      <c r="H144" s="9"/>
      <c r="I144" s="9"/>
      <c r="J144" s="9"/>
    </row>
    <row r="145" spans="1:10" ht="11" customHeight="1" x14ac:dyDescent="0.35">
      <c r="C145" s="10" t="s">
        <v>146</v>
      </c>
      <c r="D145" s="11">
        <v>136.85</v>
      </c>
      <c r="E145" s="11">
        <v>125</v>
      </c>
      <c r="F145" s="12">
        <f t="shared" ref="F145:F150" si="8">((D145 - E145) / E145)</f>
        <v>9.4799999999999954E-2</v>
      </c>
      <c r="G145" s="11">
        <v>136.85</v>
      </c>
      <c r="H145" s="11">
        <v>125</v>
      </c>
      <c r="I145" s="12">
        <f t="shared" ref="I145:I150" si="9">((G145 - H145) / H145)</f>
        <v>9.4799999999999954E-2</v>
      </c>
      <c r="J145" s="11">
        <v>1500</v>
      </c>
    </row>
    <row r="146" spans="1:10" ht="11" customHeight="1" x14ac:dyDescent="0.35">
      <c r="C146" s="10" t="s">
        <v>147</v>
      </c>
      <c r="D146" s="11">
        <v>0</v>
      </c>
      <c r="E146" s="11">
        <v>283</v>
      </c>
      <c r="F146" s="12">
        <f t="shared" si="8"/>
        <v>-1</v>
      </c>
      <c r="G146" s="11">
        <v>0</v>
      </c>
      <c r="H146" s="11">
        <v>283</v>
      </c>
      <c r="I146" s="12">
        <f t="shared" si="9"/>
        <v>-1</v>
      </c>
      <c r="J146" s="11">
        <v>3400</v>
      </c>
    </row>
    <row r="147" spans="1:10" ht="11" customHeight="1" x14ac:dyDescent="0.35">
      <c r="C147" s="10" t="s">
        <v>148</v>
      </c>
      <c r="D147" s="11">
        <v>0</v>
      </c>
      <c r="E147" s="11">
        <v>166</v>
      </c>
      <c r="F147" s="12">
        <f t="shared" si="8"/>
        <v>-1</v>
      </c>
      <c r="G147" s="11">
        <v>0</v>
      </c>
      <c r="H147" s="11">
        <v>166</v>
      </c>
      <c r="I147" s="12">
        <f t="shared" si="9"/>
        <v>-1</v>
      </c>
      <c r="J147" s="11">
        <v>2000</v>
      </c>
    </row>
    <row r="148" spans="1:10" ht="11" customHeight="1" x14ac:dyDescent="0.35">
      <c r="C148" s="10" t="s">
        <v>149</v>
      </c>
      <c r="D148" s="11">
        <v>255.45</v>
      </c>
      <c r="E148" s="11">
        <v>208</v>
      </c>
      <c r="F148" s="12">
        <f t="shared" si="8"/>
        <v>0.22812499999999994</v>
      </c>
      <c r="G148" s="11">
        <v>255.45</v>
      </c>
      <c r="H148" s="11">
        <v>208</v>
      </c>
      <c r="I148" s="12">
        <f t="shared" si="9"/>
        <v>0.22812499999999994</v>
      </c>
      <c r="J148" s="11">
        <v>2500</v>
      </c>
    </row>
    <row r="149" spans="1:10" ht="11" customHeight="1" x14ac:dyDescent="0.35">
      <c r="B149" s="13" t="s">
        <v>150</v>
      </c>
      <c r="D149" s="14">
        <f>SUM(D145:D148)</f>
        <v>392.29999999999995</v>
      </c>
      <c r="E149" s="14">
        <f>SUM(E145:E148)</f>
        <v>782</v>
      </c>
      <c r="F149" s="15">
        <f t="shared" si="8"/>
        <v>-0.49833759590792842</v>
      </c>
      <c r="G149" s="14">
        <f>SUM(G145:G148)</f>
        <v>392.29999999999995</v>
      </c>
      <c r="H149" s="14">
        <f>SUM(H145:H148)</f>
        <v>782</v>
      </c>
      <c r="I149" s="15">
        <f t="shared" si="9"/>
        <v>-0.49833759590792842</v>
      </c>
      <c r="J149" s="14">
        <f>SUM(J145:J148)</f>
        <v>9400</v>
      </c>
    </row>
    <row r="150" spans="1:10" ht="11" customHeight="1" x14ac:dyDescent="0.35">
      <c r="C150" s="10" t="s">
        <v>151</v>
      </c>
      <c r="D150" s="11">
        <v>0</v>
      </c>
      <c r="E150" s="11">
        <v>1666</v>
      </c>
      <c r="F150" s="12">
        <f t="shared" si="8"/>
        <v>-1</v>
      </c>
      <c r="G150" s="11">
        <v>0</v>
      </c>
      <c r="H150" s="11">
        <v>1666</v>
      </c>
      <c r="I150" s="12">
        <f t="shared" si="9"/>
        <v>-1</v>
      </c>
      <c r="J150" s="11">
        <v>20000</v>
      </c>
    </row>
    <row r="151" spans="1:10" ht="11" customHeight="1" x14ac:dyDescent="0.35">
      <c r="C151" s="10" t="s">
        <v>152</v>
      </c>
      <c r="D151" s="11">
        <v>0</v>
      </c>
      <c r="E151" s="11">
        <v>0</v>
      </c>
      <c r="F151" s="12">
        <f>0</f>
        <v>0</v>
      </c>
      <c r="G151" s="11">
        <v>0</v>
      </c>
      <c r="H151" s="11">
        <v>0</v>
      </c>
      <c r="I151" s="12">
        <f>0</f>
        <v>0</v>
      </c>
      <c r="J151" s="11">
        <v>10000</v>
      </c>
    </row>
    <row r="152" spans="1:10" ht="11" customHeight="1" x14ac:dyDescent="0.35">
      <c r="A152" s="13" t="s">
        <v>153</v>
      </c>
      <c r="D152" s="14">
        <f>(SUM(D150:D151) + ((((((((D67 + D74) + D87) + D94) + D113) + D125) + D130) + D143) + D149))</f>
        <v>340260.24999999994</v>
      </c>
      <c r="E152" s="14">
        <f>(SUM(E150:E151) + ((((((((E67 + E74) + E87) + E94) + E113) + E125) + E130) + E143) + E149))</f>
        <v>385809</v>
      </c>
      <c r="F152" s="15">
        <f>((D152 - E152) / E152)</f>
        <v>-0.11806036147420111</v>
      </c>
      <c r="G152" s="14">
        <f>(SUM(G150:G151) + ((((((((G67 + G74) + G87) + G94) + G113) + G125) + G130) + G143) + G149))</f>
        <v>340260.24999999994</v>
      </c>
      <c r="H152" s="14">
        <f>(SUM(H150:H151) + ((((((((H67 + H74) + H87) + H94) + H113) + H125) + H130) + H143) + H149))</f>
        <v>385809</v>
      </c>
      <c r="I152" s="15">
        <f>((G152 - H152) / H152)</f>
        <v>-0.11806036147420111</v>
      </c>
      <c r="J152" s="14">
        <f>(SUM(J150:J151) + ((((((((J67 + J74) + J87) + J94) + J113) + J125) + J130) + J143) + J149))</f>
        <v>4973662</v>
      </c>
    </row>
    <row r="153" spans="1:10" ht="13.35" customHeight="1" x14ac:dyDescent="0.35"/>
    <row r="154" spans="1:10" ht="11" customHeight="1" x14ac:dyDescent="0.35">
      <c r="C154" s="16" t="s">
        <v>154</v>
      </c>
      <c r="D154" s="17">
        <f>((D34 + 0) - D152)</f>
        <v>32815.780000000086</v>
      </c>
      <c r="E154" s="17">
        <f>((E34 + 0) - E152)</f>
        <v>12605</v>
      </c>
      <c r="F154" s="18">
        <f>((D154 - E154) / E154)</f>
        <v>1.6033938913129779</v>
      </c>
      <c r="G154" s="17">
        <f>((G34 + 0) - G152)</f>
        <v>32815.780000000086</v>
      </c>
      <c r="H154" s="17">
        <f>((H34 + 0) - H152)</f>
        <v>12605</v>
      </c>
      <c r="I154" s="18">
        <f>((G154 - H154) / H154)</f>
        <v>1.6033938913129779</v>
      </c>
      <c r="J154" s="17">
        <f>((J34 + 0) - J152)</f>
        <v>55296</v>
      </c>
    </row>
  </sheetData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</dc:creator>
  <cp:lastModifiedBy>Yvette Dore</cp:lastModifiedBy>
  <cp:lastPrinted>2024-08-13T03:19:23Z</cp:lastPrinted>
  <dcterms:created xsi:type="dcterms:W3CDTF">2024-08-13T03:52:59Z</dcterms:created>
  <dcterms:modified xsi:type="dcterms:W3CDTF">2024-08-28T09:42:09Z</dcterms:modified>
</cp:coreProperties>
</file>